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4240" windowHeight="13020" tabRatio="929" activeTab="7"/>
  </bookViews>
  <sheets>
    <sheet name="Cane." sheetId="6" r:id="rId1"/>
    <sheet name="Co-gen." sheetId="7" r:id="rId2"/>
    <sheet name="Ethanol." sheetId="10" r:id="rId3"/>
    <sheet name="Mod." sheetId="8" r:id="rId4"/>
    <sheet name="Overdues &amp; Payments" sheetId="11" r:id="rId5"/>
    <sheet name="State-wise Receipts" sheetId="21" r:id="rId6"/>
    <sheet name="Total Dues" sheetId="17" r:id="rId7"/>
    <sheet name="Summary" sheetId="20" r:id="rId8"/>
  </sheets>
  <definedNames>
    <definedName name="_xlnm._FilterDatabase" localSheetId="3" hidden="1">Mod.!$B$4:$Q$289</definedName>
  </definedNames>
  <calcPr calcId="124519"/>
</workbook>
</file>

<file path=xl/calcChain.xml><?xml version="1.0" encoding="utf-8"?>
<calcChain xmlns="http://schemas.openxmlformats.org/spreadsheetml/2006/main">
  <c r="O110" i="7"/>
  <c r="O159"/>
  <c r="L146" i="6"/>
  <c r="N280" i="8" l="1"/>
  <c r="M280"/>
  <c r="L280"/>
  <c r="N271"/>
  <c r="M271"/>
  <c r="M272" s="1"/>
  <c r="L271"/>
  <c r="N237"/>
  <c r="M237"/>
  <c r="L237"/>
  <c r="N224"/>
  <c r="M224"/>
  <c r="L224"/>
  <c r="N205"/>
  <c r="M205"/>
  <c r="L205"/>
  <c r="N185"/>
  <c r="M185"/>
  <c r="M186" s="1"/>
  <c r="L185"/>
  <c r="N169"/>
  <c r="M169"/>
  <c r="L169"/>
  <c r="N158"/>
  <c r="M158"/>
  <c r="L158"/>
  <c r="N144"/>
  <c r="M144"/>
  <c r="L144"/>
  <c r="N130"/>
  <c r="M130"/>
  <c r="L130"/>
  <c r="N94"/>
  <c r="M94"/>
  <c r="L94"/>
  <c r="N83" i="10"/>
  <c r="M83"/>
  <c r="L83"/>
  <c r="N71"/>
  <c r="M71"/>
  <c r="L71"/>
  <c r="N53"/>
  <c r="M53"/>
  <c r="L53"/>
  <c r="N36"/>
  <c r="M36"/>
  <c r="L36"/>
  <c r="N171" i="7"/>
  <c r="M171"/>
  <c r="L171"/>
  <c r="N161"/>
  <c r="M161"/>
  <c r="L161"/>
  <c r="N138"/>
  <c r="M138"/>
  <c r="L138"/>
  <c r="N124"/>
  <c r="M124"/>
  <c r="L124"/>
  <c r="N112"/>
  <c r="M112"/>
  <c r="L112"/>
  <c r="N49"/>
  <c r="M49"/>
  <c r="L49"/>
  <c r="N8"/>
  <c r="M8"/>
  <c r="L8"/>
  <c r="N156" i="6"/>
  <c r="M156"/>
  <c r="L156"/>
  <c r="N146"/>
  <c r="M146"/>
  <c r="N132"/>
  <c r="M132"/>
  <c r="L132"/>
  <c r="N122"/>
  <c r="M122"/>
  <c r="L122"/>
  <c r="N112"/>
  <c r="M112"/>
  <c r="L112"/>
  <c r="N97"/>
  <c r="M97"/>
  <c r="L97"/>
  <c r="N58"/>
  <c r="M58"/>
  <c r="L58"/>
  <c r="N46"/>
  <c r="M46"/>
  <c r="L46"/>
  <c r="N37"/>
  <c r="M37"/>
  <c r="L37"/>
  <c r="N24"/>
  <c r="M24"/>
  <c r="L24"/>
  <c r="N12"/>
  <c r="M12"/>
  <c r="L12"/>
  <c r="M147" l="1"/>
  <c r="M9" i="7"/>
  <c r="P94" i="8"/>
  <c r="M37" i="10"/>
  <c r="P171" i="7"/>
  <c r="M172"/>
  <c r="M98" i="6"/>
  <c r="M38"/>
  <c r="M113" i="7"/>
  <c r="P280" i="8"/>
  <c r="P271"/>
  <c r="M225"/>
  <c r="M206"/>
  <c r="M84" i="10"/>
  <c r="P83"/>
  <c r="M133" i="6"/>
  <c r="M123"/>
  <c r="M47"/>
  <c r="M13"/>
  <c r="M54" i="10"/>
  <c r="M25" i="6"/>
  <c r="P169" i="8"/>
  <c r="P8" i="7"/>
  <c r="M131" i="8"/>
  <c r="M145"/>
  <c r="P185"/>
  <c r="M159"/>
  <c r="P158"/>
  <c r="P130"/>
  <c r="P53" i="10"/>
  <c r="P161" i="7"/>
  <c r="P138"/>
  <c r="P237" i="8"/>
  <c r="P205"/>
  <c r="P144"/>
  <c r="P71" i="10"/>
  <c r="M72"/>
  <c r="P112" i="7"/>
  <c r="P49"/>
  <c r="M59" i="6"/>
  <c r="P224" i="8"/>
  <c r="P124" i="7"/>
  <c r="M157" i="6"/>
  <c r="M113"/>
  <c r="M238" i="8"/>
  <c r="M170"/>
  <c r="P36" i="10"/>
  <c r="M50" i="7"/>
  <c r="M125"/>
  <c r="M139"/>
  <c r="M162"/>
  <c r="M95" i="8"/>
  <c r="P156" i="6" l="1"/>
  <c r="P146"/>
  <c r="P132"/>
  <c r="P122"/>
  <c r="P112"/>
  <c r="P97" l="1"/>
  <c r="P58"/>
  <c r="P46"/>
  <c r="P37"/>
  <c r="P24"/>
  <c r="P12"/>
  <c r="L161" l="1"/>
  <c r="N161"/>
  <c r="M161"/>
  <c r="M162" l="1"/>
  <c r="O161" s="1"/>
  <c r="O269" i="8" l="1"/>
  <c r="O268"/>
  <c r="O267"/>
  <c r="O266"/>
  <c r="O222"/>
  <c r="O156"/>
  <c r="O155"/>
  <c r="O154"/>
  <c r="O128"/>
  <c r="O92"/>
  <c r="O91"/>
  <c r="O34" i="10" l="1"/>
  <c r="O33"/>
  <c r="O32"/>
  <c r="O154" i="6" l="1"/>
  <c r="O153"/>
  <c r="O144"/>
  <c r="O143"/>
  <c r="O130"/>
  <c r="O129"/>
  <c r="O107"/>
  <c r="O91"/>
  <c r="O78"/>
  <c r="O77"/>
  <c r="O76"/>
  <c r="O71"/>
  <c r="O33"/>
  <c r="O21"/>
  <c r="O203" i="8" l="1"/>
  <c r="O182"/>
  <c r="O49"/>
  <c r="O48"/>
  <c r="O27"/>
  <c r="O26"/>
  <c r="O25"/>
  <c r="O64" i="7" l="1"/>
  <c r="O73" l="1"/>
  <c r="O72"/>
  <c r="O71"/>
  <c r="O23"/>
  <c r="O22"/>
  <c r="O21"/>
  <c r="O19"/>
  <c r="O18"/>
  <c r="O17"/>
  <c r="O20" i="6"/>
  <c r="O31"/>
  <c r="O44" i="10" l="1"/>
  <c r="O43"/>
  <c r="O9"/>
  <c r="O20"/>
  <c r="O19"/>
  <c r="O18"/>
  <c r="O16"/>
  <c r="O15"/>
  <c r="O14"/>
  <c r="O157" i="7" l="1"/>
  <c r="O158" l="1"/>
  <c r="O263" i="8" l="1"/>
  <c r="O126"/>
  <c r="O262" l="1"/>
  <c r="O261"/>
  <c r="O264"/>
  <c r="O26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68" i="10" l="1"/>
  <c r="O62" i="7" l="1"/>
  <c r="O63"/>
  <c r="O92"/>
  <c r="O99"/>
  <c r="O98"/>
  <c r="O69"/>
  <c r="O90"/>
  <c r="O89"/>
  <c r="O82"/>
  <c r="O81"/>
  <c r="O76"/>
  <c r="O74"/>
  <c r="O78"/>
  <c r="O109" l="1"/>
  <c r="O44" l="1"/>
  <c r="O45"/>
  <c r="O245" i="8" l="1"/>
  <c r="O246"/>
  <c r="O247"/>
  <c r="O248"/>
  <c r="O249"/>
  <c r="O250"/>
  <c r="O251"/>
  <c r="O259"/>
  <c r="O260"/>
  <c r="O232"/>
  <c r="O233"/>
  <c r="O234"/>
  <c r="O235"/>
  <c r="O213"/>
  <c r="O214"/>
  <c r="O215"/>
  <c r="O216"/>
  <c r="O217"/>
  <c r="O218"/>
  <c r="O219"/>
  <c r="O220"/>
  <c r="O221"/>
  <c r="O193"/>
  <c r="O194"/>
  <c r="O195"/>
  <c r="O196"/>
  <c r="O197"/>
  <c r="O198"/>
  <c r="O199"/>
  <c r="O200"/>
  <c r="O201"/>
  <c r="O202"/>
  <c r="O178"/>
  <c r="O179"/>
  <c r="O180"/>
  <c r="O181"/>
  <c r="O166"/>
  <c r="O167"/>
  <c r="O152"/>
  <c r="O153"/>
  <c r="O138"/>
  <c r="O139"/>
  <c r="O140"/>
  <c r="O141"/>
  <c r="O142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7"/>
  <c r="O169" i="7" l="1"/>
  <c r="O153"/>
  <c r="O154"/>
  <c r="O155"/>
  <c r="O156"/>
  <c r="O151"/>
  <c r="O152"/>
  <c r="O149"/>
  <c r="O150"/>
  <c r="O145"/>
  <c r="O146"/>
  <c r="O136"/>
  <c r="O135"/>
  <c r="O120"/>
  <c r="O121"/>
  <c r="O122"/>
  <c r="O80"/>
  <c r="O105"/>
  <c r="O75"/>
  <c r="O85"/>
  <c r="O70"/>
  <c r="O100"/>
  <c r="O101"/>
  <c r="O66"/>
  <c r="O67"/>
  <c r="O93"/>
  <c r="O94"/>
  <c r="O106"/>
  <c r="O107"/>
  <c r="O97"/>
  <c r="O108"/>
  <c r="O91"/>
  <c r="O79"/>
  <c r="O102"/>
  <c r="O103"/>
  <c r="O95"/>
  <c r="O96"/>
  <c r="O104"/>
  <c r="O83"/>
  <c r="O84"/>
  <c r="O58"/>
  <c r="O59"/>
  <c r="O87"/>
  <c r="O88"/>
  <c r="O65"/>
  <c r="O77"/>
  <c r="O86"/>
  <c r="O68"/>
  <c r="O60"/>
  <c r="O61"/>
  <c r="O31"/>
  <c r="O32"/>
  <c r="O33"/>
  <c r="O26"/>
  <c r="O34"/>
  <c r="O36"/>
  <c r="O37"/>
  <c r="O15"/>
  <c r="O16"/>
  <c r="O35"/>
  <c r="O46"/>
  <c r="O47"/>
  <c r="O20"/>
  <c r="O40"/>
  <c r="O41"/>
  <c r="O42"/>
  <c r="O43"/>
  <c r="O30"/>
  <c r="O38"/>
  <c r="O39"/>
  <c r="O24"/>
  <c r="O25"/>
  <c r="O28"/>
  <c r="O29"/>
  <c r="O27"/>
  <c r="L20" i="21" l="1"/>
  <c r="F18" i="11"/>
  <c r="M9"/>
  <c r="F9"/>
  <c r="O244" i="8" l="1"/>
  <c r="L51" i="21" l="1"/>
  <c r="L43"/>
  <c r="L53"/>
  <c r="L39"/>
  <c r="L49"/>
  <c r="Q36" i="17"/>
  <c r="Q30"/>
  <c r="Q35"/>
  <c r="Q32"/>
  <c r="Q37"/>
  <c r="Q33"/>
  <c r="L45" i="21"/>
  <c r="Q31" i="17"/>
  <c r="L41" i="21"/>
  <c r="O27" i="10"/>
  <c r="F12" i="21" l="1"/>
  <c r="F22"/>
  <c r="F24" l="1"/>
  <c r="F20"/>
  <c r="F14"/>
  <c r="F8"/>
  <c r="F26"/>
  <c r="F10"/>
  <c r="F16"/>
  <c r="H17" i="17"/>
  <c r="H15"/>
  <c r="H9"/>
  <c r="H10"/>
  <c r="H12"/>
  <c r="H16"/>
  <c r="H14"/>
  <c r="H11"/>
  <c r="O231" i="8"/>
  <c r="O212"/>
  <c r="O192"/>
  <c r="O165"/>
  <c r="O151"/>
  <c r="O137"/>
  <c r="O101"/>
  <c r="O80" i="10"/>
  <c r="O79"/>
  <c r="O78"/>
  <c r="O24"/>
  <c r="O22"/>
  <c r="O7"/>
  <c r="O6"/>
  <c r="O168" i="7"/>
  <c r="O171" s="1"/>
  <c r="Q171" s="1"/>
  <c r="O131"/>
  <c r="O119"/>
  <c r="O124" s="1"/>
  <c r="Q124" s="1"/>
  <c r="O6"/>
  <c r="O8" s="1"/>
  <c r="Q8" s="1"/>
  <c r="O142" i="6"/>
  <c r="O141"/>
  <c r="O140"/>
  <c r="O139"/>
  <c r="O120"/>
  <c r="O119"/>
  <c r="O110"/>
  <c r="O109"/>
  <c r="O108"/>
  <c r="O106"/>
  <c r="O105"/>
  <c r="O104"/>
  <c r="O95"/>
  <c r="O94"/>
  <c r="O93"/>
  <c r="O92"/>
  <c r="O90"/>
  <c r="O89"/>
  <c r="O88"/>
  <c r="O87"/>
  <c r="O86"/>
  <c r="O85"/>
  <c r="O84"/>
  <c r="O83"/>
  <c r="O82"/>
  <c r="O81"/>
  <c r="O80"/>
  <c r="O79"/>
  <c r="O75"/>
  <c r="O74"/>
  <c r="O73"/>
  <c r="O72"/>
  <c r="O70"/>
  <c r="O69"/>
  <c r="O68"/>
  <c r="O66"/>
  <c r="O65"/>
  <c r="O56"/>
  <c r="O55"/>
  <c r="O54"/>
  <c r="O53"/>
  <c r="O44"/>
  <c r="O46" s="1"/>
  <c r="Q46" s="1"/>
  <c r="O35"/>
  <c r="O34"/>
  <c r="O32"/>
  <c r="O22"/>
  <c r="O19"/>
  <c r="O10"/>
  <c r="O9"/>
  <c r="O8"/>
  <c r="O7"/>
  <c r="O6"/>
  <c r="M18" i="11"/>
  <c r="H8" i="17"/>
  <c r="Q27"/>
  <c r="P27"/>
  <c r="O27"/>
  <c r="N27"/>
  <c r="M27"/>
  <c r="D27"/>
  <c r="E27"/>
  <c r="F27"/>
  <c r="G27"/>
  <c r="H27"/>
  <c r="O146" i="6" l="1"/>
  <c r="Q146" s="1"/>
  <c r="O122"/>
  <c r="Q122" s="1"/>
  <c r="O237" i="8"/>
  <c r="Q237" s="1"/>
  <c r="O169"/>
  <c r="Q169" s="1"/>
  <c r="O224"/>
  <c r="Q224" s="1"/>
  <c r="O205"/>
  <c r="Q205" s="1"/>
  <c r="O144"/>
  <c r="Q144" s="1"/>
  <c r="O158"/>
  <c r="Q158" s="1"/>
  <c r="O130"/>
  <c r="Q130" s="1"/>
  <c r="O58" i="6"/>
  <c r="Q58" s="1"/>
  <c r="O37"/>
  <c r="Q37" s="1"/>
  <c r="O12"/>
  <c r="Q12" s="1"/>
  <c r="O112"/>
  <c r="Q112" s="1"/>
  <c r="O132"/>
  <c r="Q132" s="1"/>
  <c r="O24"/>
  <c r="Q24" s="1"/>
  <c r="Q6" i="17"/>
  <c r="P6"/>
  <c r="O6"/>
  <c r="N6"/>
  <c r="M6"/>
  <c r="D6"/>
  <c r="H6"/>
  <c r="G6"/>
  <c r="F6"/>
  <c r="E6"/>
  <c r="Q8" l="1"/>
  <c r="L8" i="21"/>
  <c r="Q14" i="17" l="1"/>
  <c r="L14" i="21" l="1"/>
  <c r="Q11" i="17"/>
  <c r="E30" i="21" l="1"/>
  <c r="O156" i="6"/>
  <c r="Q156" s="1"/>
  <c r="G21" i="17" l="1"/>
  <c r="H18" l="1"/>
  <c r="F28" i="21"/>
  <c r="F21" i="17" l="1"/>
  <c r="F22" s="1"/>
  <c r="O67" i="6" l="1"/>
  <c r="O97" s="1"/>
  <c r="Q97" s="1"/>
  <c r="D30" i="21" l="1"/>
  <c r="F18" l="1"/>
  <c r="F30" s="1"/>
  <c r="E21" i="17"/>
  <c r="H13"/>
  <c r="H21" s="1"/>
  <c r="F8" i="11" l="1"/>
  <c r="F10"/>
  <c r="H6" i="20"/>
  <c r="O177" i="8" l="1"/>
  <c r="O176" l="1"/>
  <c r="O56" i="7" l="1"/>
  <c r="O134" l="1"/>
  <c r="O49"/>
  <c r="Q49" s="1"/>
  <c r="L10" i="21" l="1"/>
  <c r="Q9" i="17" l="1"/>
  <c r="O148" i="7" l="1"/>
  <c r="O133"/>
  <c r="O57"/>
  <c r="O132" l="1"/>
  <c r="O138" s="1"/>
  <c r="Q138" s="1"/>
  <c r="L16" i="21" l="1"/>
  <c r="Q12" i="17" l="1"/>
  <c r="O147" i="7" l="1"/>
  <c r="O161" s="1"/>
  <c r="Q161" s="1"/>
  <c r="L18" i="21" l="1"/>
  <c r="Q13" i="17" l="1"/>
  <c r="P21" l="1"/>
  <c r="N176" i="7"/>
  <c r="O21" i="17"/>
  <c r="K30" i="21"/>
  <c r="M176" i="7"/>
  <c r="O112" l="1"/>
  <c r="Q112" s="1"/>
  <c r="M177"/>
  <c r="O22" i="17"/>
  <c r="L176" i="7" l="1"/>
  <c r="O176" s="1"/>
  <c r="L12" i="21" l="1"/>
  <c r="L30" s="1"/>
  <c r="J30"/>
  <c r="Q10" i="17" l="1"/>
  <c r="Q21" s="1"/>
  <c r="N21"/>
  <c r="H7" i="20"/>
  <c r="M10" i="11"/>
  <c r="M8"/>
  <c r="M281" i="8" l="1"/>
  <c r="M282" l="1"/>
  <c r="O278"/>
  <c r="O280" s="1"/>
  <c r="Q280" s="1"/>
  <c r="O257"/>
  <c r="L57" i="21" l="1"/>
  <c r="Q39" i="17"/>
  <c r="O253" i="8"/>
  <c r="O183" l="1"/>
  <c r="O185" s="1"/>
  <c r="Q185" s="1"/>
  <c r="O256"/>
  <c r="L47" i="21" l="1"/>
  <c r="Q34" i="17"/>
  <c r="O254" i="8" l="1"/>
  <c r="O252" l="1"/>
  <c r="O258" l="1"/>
  <c r="O255" l="1"/>
  <c r="O271" s="1"/>
  <c r="Q271" s="1"/>
  <c r="L55" i="21" l="1"/>
  <c r="Q38" i="17"/>
  <c r="P42" l="1"/>
  <c r="N286" i="8"/>
  <c r="O94" l="1"/>
  <c r="Q94" s="1"/>
  <c r="K59" i="21"/>
  <c r="M286" i="8"/>
  <c r="O42" i="17"/>
  <c r="O43" s="1"/>
  <c r="L286" i="8" l="1"/>
  <c r="M287"/>
  <c r="O286" l="1"/>
  <c r="L37" i="21"/>
  <c r="L59" s="1"/>
  <c r="J59"/>
  <c r="M17" i="11" l="1"/>
  <c r="M19"/>
  <c r="H9" i="20"/>
  <c r="Q29" i="17"/>
  <c r="Q42" s="1"/>
  <c r="N42"/>
  <c r="O25" i="10" l="1"/>
  <c r="O30" l="1"/>
  <c r="O50"/>
  <c r="O65"/>
  <c r="O51"/>
  <c r="O28" l="1"/>
  <c r="O69"/>
  <c r="O31"/>
  <c r="O49"/>
  <c r="O47" l="1"/>
  <c r="O46"/>
  <c r="O81" l="1"/>
  <c r="O10"/>
  <c r="O83" l="1"/>
  <c r="Q83" s="1"/>
  <c r="F43" i="21"/>
  <c r="H32" i="17"/>
  <c r="O45" i="10"/>
  <c r="O61" l="1"/>
  <c r="O21"/>
  <c r="O8" l="1"/>
  <c r="O48"/>
  <c r="O53" s="1"/>
  <c r="Q53" s="1"/>
  <c r="F39" i="21" l="1"/>
  <c r="O26" i="10"/>
  <c r="H30" i="17" l="1"/>
  <c r="O64" i="10"/>
  <c r="O13"/>
  <c r="O29"/>
  <c r="O11" l="1"/>
  <c r="O67"/>
  <c r="O60"/>
  <c r="O17"/>
  <c r="O66" l="1"/>
  <c r="O12"/>
  <c r="O63" l="1"/>
  <c r="O23" l="1"/>
  <c r="O36" s="1"/>
  <c r="Q36" s="1"/>
  <c r="F37" i="21" l="1"/>
  <c r="H29" i="17" l="1"/>
  <c r="G42" l="1"/>
  <c r="N88" i="10"/>
  <c r="G11" i="20" s="1"/>
  <c r="F42" i="17" l="1"/>
  <c r="F43" s="1"/>
  <c r="E59" i="21"/>
  <c r="M88" i="10"/>
  <c r="F11" i="20" l="1"/>
  <c r="M89" i="10"/>
  <c r="O62"/>
  <c r="O71" l="1"/>
  <c r="Q71" s="1"/>
  <c r="L88"/>
  <c r="O88" s="1"/>
  <c r="F41" i="21" l="1"/>
  <c r="F59" s="1"/>
  <c r="D59"/>
  <c r="H31" i="17" l="1"/>
  <c r="H42" s="1"/>
  <c r="E42"/>
  <c r="F17" i="11"/>
  <c r="F19"/>
  <c r="H8" i="20"/>
  <c r="H11" s="1"/>
  <c r="E11"/>
</calcChain>
</file>

<file path=xl/sharedStrings.xml><?xml version="1.0" encoding="utf-8"?>
<sst xmlns="http://schemas.openxmlformats.org/spreadsheetml/2006/main" count="3126" uniqueCount="1128">
  <si>
    <t>BB-23</t>
  </si>
  <si>
    <t>I</t>
  </si>
  <si>
    <t>31.03.15</t>
  </si>
  <si>
    <t>Principal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</si>
  <si>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</si>
  <si>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</si>
  <si>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</si>
  <si>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</si>
  <si>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</si>
  <si>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</si>
  <si>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</si>
  <si>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</si>
  <si>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</si>
  <si>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</si>
  <si>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</si>
  <si>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</si>
  <si>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</si>
  <si>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</si>
  <si>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</si>
  <si>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</si>
  <si>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</si>
  <si>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</si>
  <si>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</si>
  <si>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</si>
  <si>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</si>
  <si>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</si>
  <si>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</si>
  <si>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</si>
  <si>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</si>
  <si>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</si>
  <si>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</si>
  <si>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</si>
  <si>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</si>
  <si>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</si>
  <si>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</si>
  <si>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</si>
  <si>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</si>
  <si>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</si>
  <si>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</si>
  <si>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</si>
  <si>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</si>
  <si>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</si>
  <si>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</si>
  <si>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</si>
  <si>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</si>
  <si>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</si>
  <si>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</si>
  <si>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</si>
  <si>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</si>
  <si>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</si>
  <si>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</si>
  <si>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</si>
  <si>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</si>
  <si>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</si>
  <si>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</si>
  <si>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</si>
  <si>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</si>
  <si>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</si>
  <si>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</si>
  <si>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</si>
  <si>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</si>
  <si>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</si>
  <si>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</si>
  <si>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</si>
  <si>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</si>
  <si>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</si>
  <si>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</si>
  <si>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</si>
  <si>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</si>
  <si>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</si>
  <si>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</si>
  <si>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</si>
  <si>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</si>
  <si>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</si>
  <si>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</si>
  <si>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</si>
  <si>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</si>
  <si>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</si>
  <si>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</si>
  <si>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</si>
  <si>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</si>
  <si>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</si>
  <si>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</si>
  <si>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</si>
  <si>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</si>
  <si>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</si>
  <si>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</si>
  <si>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</si>
  <si>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</si>
  <si>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</si>
  <si>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</si>
  <si>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</si>
  <si>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</si>
  <si>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</si>
  <si>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</si>
  <si>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</si>
  <si>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</si>
  <si>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</si>
  <si>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</si>
  <si>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</si>
  <si>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</si>
  <si>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</si>
  <si>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</si>
  <si>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</si>
  <si>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</si>
  <si>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</si>
  <si>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</si>
  <si>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</si>
  <si>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</si>
  <si>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</si>
  <si>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</si>
  <si>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</si>
  <si>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</si>
  <si>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</si>
  <si>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</si>
  <si>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</si>
  <si>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</si>
  <si>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</si>
  <si>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</si>
  <si>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</si>
  <si>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</si>
  <si>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</si>
  <si>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</si>
  <si>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</si>
  <si>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</si>
  <si>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</si>
  <si>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</si>
  <si>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</si>
  <si>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</si>
  <si>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</si>
  <si>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</si>
  <si>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</si>
  <si>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</si>
  <si>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</si>
  <si>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</si>
  <si>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</si>
  <si>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</si>
  <si>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</si>
  <si>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</si>
  <si>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</si>
  <si>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</si>
  <si>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</si>
  <si>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</si>
  <si>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</si>
  <si>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</si>
  <si>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</si>
  <si>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</si>
  <si>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</si>
  <si>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</si>
  <si>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</si>
  <si>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</si>
  <si>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</si>
  <si>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</si>
  <si>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</si>
  <si>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</si>
  <si>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</si>
  <si>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</si>
  <si>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</si>
  <si>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</si>
  <si>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</si>
  <si>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</si>
  <si>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</si>
  <si>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</si>
  <si>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</si>
  <si>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</si>
  <si>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</si>
  <si>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</si>
  <si>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</si>
  <si>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</si>
  <si>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</si>
  <si>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</si>
  <si>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</si>
  <si>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</si>
  <si>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</si>
  <si>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</si>
  <si>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</si>
  <si>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</si>
  <si>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</si>
  <si>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</si>
  <si>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</si>
  <si>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</si>
  <si>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</si>
  <si>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</si>
  <si>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</si>
  <si>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</si>
  <si>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</si>
  <si>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</si>
  <si>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</si>
  <si>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</si>
  <si>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</si>
  <si>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</si>
  <si>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</si>
  <si>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</si>
  <si>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</si>
  <si>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</si>
  <si>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</si>
  <si>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</si>
  <si>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</si>
  <si>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</si>
  <si>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</si>
  <si>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</si>
  <si>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</si>
  <si>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</si>
  <si>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</si>
  <si>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</si>
  <si>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</si>
  <si>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</si>
  <si>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</si>
  <si>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</si>
  <si>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</si>
  <si>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</si>
  <si>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</si>
  <si>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</si>
  <si>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</si>
  <si>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</si>
  <si>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</si>
  <si>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</si>
  <si>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</si>
  <si>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</si>
  <si>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</si>
  <si>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</si>
  <si>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</si>
  <si>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</si>
  <si>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</si>
  <si>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</si>
  <si>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</si>
  <si>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</si>
  <si>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</si>
  <si>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</si>
  <si>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</si>
  <si>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</si>
  <si>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</si>
  <si>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</si>
  <si>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</si>
  <si>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</si>
  <si>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</si>
  <si>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</si>
  <si>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</si>
  <si>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</si>
  <si>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</si>
  <si>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</si>
  <si>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</si>
  <si>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</si>
  <si>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</si>
  <si>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</si>
  <si>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</si>
  <si>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</si>
  <si>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</si>
  <si>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</si>
  <si>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</si>
  <si>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</si>
  <si>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</si>
  <si>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</si>
  <si>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</si>
  <si>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</si>
  <si>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</si>
  <si>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</si>
  <si>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</si>
  <si>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</si>
  <si>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</si>
  <si>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</si>
  <si>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</si>
  <si>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</si>
  <si>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</si>
  <si>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</si>
  <si>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</si>
  <si>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</si>
  <si>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</si>
  <si>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</si>
  <si>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</si>
  <si>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</si>
  <si>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</si>
  <si>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</si>
  <si>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</si>
  <si>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</si>
  <si>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</si>
  <si>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</si>
  <si>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</si>
  <si>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</si>
  <si>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</si>
  <si>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</si>
  <si>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</si>
  <si>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</si>
  <si>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</si>
  <si>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</si>
  <si>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</si>
  <si>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</si>
  <si>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</si>
  <si>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</si>
  <si>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</si>
  <si>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</si>
  <si>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</si>
  <si>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</si>
  <si>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</si>
  <si>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</si>
  <si>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</si>
  <si>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</si>
  <si>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</si>
  <si>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</si>
  <si>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</si>
  <si>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</si>
  <si>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</si>
  <si>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</si>
  <si>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</si>
  <si>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</si>
  <si>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</si>
  <si>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</si>
  <si>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</si>
  <si>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</si>
  <si>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</si>
  <si>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</si>
  <si>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</si>
  <si>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</si>
  <si>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</si>
  <si>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</si>
  <si>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</si>
  <si>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</si>
  <si>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</si>
  <si>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</si>
  <si>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</si>
  <si>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</si>
  <si>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</si>
  <si>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</si>
  <si>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</si>
  <si>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</si>
  <si>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</si>
  <si>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</si>
  <si>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</si>
  <si>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</si>
  <si>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</si>
  <si>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</si>
  <si>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</si>
  <si>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</si>
  <si>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</si>
  <si>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</si>
  <si>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</si>
  <si>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</si>
  <si>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</si>
  <si>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</si>
  <si>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</si>
  <si>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</si>
  <si>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</si>
  <si>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</si>
  <si>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</si>
  <si>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</si>
  <si>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</si>
  <si>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</si>
  <si>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</si>
  <si>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</si>
  <si>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</si>
  <si>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</si>
  <si>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</si>
  <si>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</si>
  <si>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</si>
  <si>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</si>
  <si>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</si>
  <si>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</si>
  <si>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</si>
  <si>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</si>
  <si>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</si>
  <si>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</si>
  <si>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</si>
  <si>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</si>
  <si>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</si>
  <si>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</si>
  <si>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</si>
  <si>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</si>
  <si>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</si>
  <si>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</si>
  <si>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</si>
  <si>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</si>
  <si>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</si>
  <si>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</si>
  <si>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</si>
  <si>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</si>
  <si>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</si>
  <si>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</si>
  <si>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</si>
  <si>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</si>
  <si>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</si>
  <si>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</si>
  <si>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</si>
  <si>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</si>
  <si>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</si>
  <si>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</si>
  <si>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</si>
  <si>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</si>
  <si>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</si>
  <si>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</si>
  <si>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</si>
  <si>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</si>
  <si>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</si>
  <si>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</si>
  <si>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</si>
  <si>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</si>
  <si>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</si>
  <si>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</si>
  <si>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</si>
  <si>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</si>
  <si>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</si>
  <si>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</si>
  <si>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</si>
  <si>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</si>
  <si>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</si>
  <si>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</si>
  <si>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</si>
  <si>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</si>
  <si>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</si>
  <si>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</si>
  <si>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</si>
  <si>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</si>
  <si>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</si>
  <si>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</si>
  <si>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</si>
  <si>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</si>
  <si>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</si>
  <si>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</si>
  <si>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</si>
  <si>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</si>
  <si>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</si>
  <si>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</si>
  <si>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</si>
  <si>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</si>
  <si>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</si>
  <si>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</si>
  <si>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</si>
  <si>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</si>
  <si>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</si>
  <si>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</si>
  <si>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</si>
  <si>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</si>
  <si>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</si>
  <si>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</si>
  <si>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</si>
  <si>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</si>
  <si>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</si>
  <si>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</si>
  <si>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</si>
  <si>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</si>
  <si>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</si>
  <si>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</si>
  <si>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</si>
  <si>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</si>
  <si>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</si>
  <si>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</si>
  <si>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</si>
  <si>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</si>
  <si>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</si>
  <si>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</si>
  <si>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</si>
  <si>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</si>
  <si>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</si>
  <si>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</si>
  <si>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</si>
  <si>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</si>
  <si>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</si>
  <si>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</si>
  <si>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</si>
  <si>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</si>
  <si>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</si>
  <si>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</si>
  <si>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</si>
  <si>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</si>
  <si>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</si>
  <si>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</si>
  <si>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</si>
  <si>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</si>
  <si>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</si>
  <si>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</si>
  <si>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</si>
  <si>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</si>
  <si>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</si>
  <si>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</si>
  <si>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</si>
  <si>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</si>
  <si>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</si>
  <si>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</si>
  <si>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</si>
  <si>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</si>
  <si>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</si>
  <si>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</si>
  <si>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</si>
  <si>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</si>
  <si>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</si>
  <si>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</si>
  <si>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</si>
  <si>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</si>
  <si>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</si>
  <si>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</si>
  <si>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</si>
  <si>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</si>
  <si>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</si>
  <si>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</si>
  <si>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</si>
  <si>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</si>
  <si>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</si>
  <si>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</si>
  <si>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</si>
  <si>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</si>
  <si>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</si>
  <si>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</si>
  <si>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</si>
  <si>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</si>
  <si>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</si>
  <si>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</si>
  <si>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</si>
  <si>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</si>
  <si>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</si>
  <si>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</si>
  <si>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</si>
  <si>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</si>
  <si>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</si>
  <si>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</si>
  <si>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</si>
  <si>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</si>
  <si>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</si>
  <si>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</si>
  <si>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</si>
  <si>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</si>
  <si>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</si>
  <si>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</si>
  <si>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</si>
  <si>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</si>
  <si>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</si>
  <si>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</si>
  <si>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</si>
  <si>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</si>
  <si>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</si>
  <si>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</si>
  <si>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</si>
  <si>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</si>
  <si>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</si>
  <si>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</si>
  <si>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</si>
  <si>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</si>
  <si>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</si>
  <si>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</si>
  <si>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</si>
  <si>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</si>
  <si>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</si>
  <si>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</si>
  <si>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</si>
  <si>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</si>
  <si>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</si>
  <si>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</si>
  <si>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</si>
  <si>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</si>
  <si>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</si>
  <si>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</si>
  <si>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</si>
  <si>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</si>
  <si>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</si>
  <si>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</si>
  <si>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</si>
  <si>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</si>
  <si>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</si>
  <si>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</si>
  <si>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</si>
  <si>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</si>
  <si>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</si>
  <si>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</si>
  <si>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</si>
  <si>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</si>
  <si>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</si>
  <si>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</si>
  <si>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</si>
  <si>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</si>
  <si>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</si>
  <si>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</si>
  <si>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</si>
  <si>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</si>
  <si>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</si>
  <si>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</si>
  <si>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</si>
  <si>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</si>
  <si>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</si>
  <si>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</si>
  <si>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</si>
  <si>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</si>
  <si>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</si>
  <si>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</si>
  <si>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</si>
  <si>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</si>
  <si>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</si>
  <si>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</si>
  <si>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</si>
  <si>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</si>
  <si>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</si>
  <si>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</si>
  <si>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</si>
  <si>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</si>
  <si>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</si>
  <si>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</si>
  <si>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</si>
  <si>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</si>
  <si>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</si>
  <si>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</si>
  <si>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</si>
  <si>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</si>
  <si>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</si>
  <si>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</si>
  <si>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</si>
  <si>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</si>
  <si>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</si>
  <si>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</si>
  <si>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</si>
  <si>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</si>
  <si>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</si>
  <si>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</si>
  <si>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</si>
  <si>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</si>
  <si>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</si>
  <si>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</si>
  <si>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</si>
  <si>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</si>
  <si>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</si>
  <si>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</si>
  <si>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</si>
  <si>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</si>
  <si>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</si>
  <si>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</si>
  <si>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</si>
  <si>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</si>
  <si>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</si>
  <si>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</si>
  <si>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</si>
  <si>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</si>
  <si>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</si>
  <si>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</si>
  <si>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</si>
  <si>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</si>
  <si>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</si>
  <si>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</si>
  <si>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</si>
  <si>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</si>
  <si>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</si>
  <si>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</si>
  <si>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</si>
  <si>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</si>
  <si>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</si>
  <si>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</si>
  <si>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</si>
  <si>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</si>
  <si>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</si>
  <si>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</si>
  <si>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</si>
  <si>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</si>
  <si>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</si>
  <si>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</si>
  <si>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</si>
  <si>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</si>
  <si>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</si>
  <si>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</si>
  <si>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</si>
  <si>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</si>
  <si>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</si>
  <si>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</si>
  <si>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</si>
  <si>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</si>
  <si>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</si>
  <si>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</si>
  <si>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</si>
  <si>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</si>
  <si>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</si>
  <si>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</si>
  <si>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</si>
  <si>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</si>
  <si>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</si>
  <si>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</si>
  <si>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</si>
  <si>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</si>
  <si>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</si>
  <si>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</si>
  <si>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</si>
  <si>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</si>
  <si>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</si>
  <si>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</si>
  <si>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</si>
  <si>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</si>
  <si>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</si>
  <si>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</si>
  <si>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</si>
  <si>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S.No.</t>
  </si>
  <si>
    <t>Interest &amp; Penal Interest</t>
  </si>
  <si>
    <t>Name of the Scheme</t>
  </si>
  <si>
    <t>Details</t>
  </si>
  <si>
    <t>08.12.15</t>
  </si>
  <si>
    <r>
      <rPr>
        <b/>
        <sz val="12"/>
        <color rgb="FF3333FF"/>
        <rFont val="Tahoma"/>
        <family val="2"/>
      </rPr>
      <t>Co-Generation</t>
    </r>
    <r>
      <rPr>
        <b/>
        <sz val="11"/>
        <color rgb="FF3333FF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</si>
  <si>
    <r>
      <rPr>
        <b/>
        <sz val="12"/>
        <color rgb="FF3333FF"/>
        <rFont val="Tahoma"/>
        <family val="2"/>
      </rPr>
      <t>Modernisation</t>
    </r>
    <r>
      <rPr>
        <b/>
        <sz val="11"/>
        <color rgb="FF3333FF"/>
        <rFont val="Tahoma"/>
        <family val="2"/>
      </rPr>
      <t xml:space="preserve"> </t>
    </r>
    <r>
      <rPr>
        <sz val="9"/>
        <color theme="1"/>
        <rFont val="Tahoma"/>
        <family val="2"/>
      </rPr>
      <t>(Rehabilation)</t>
    </r>
  </si>
  <si>
    <r>
      <rPr>
        <b/>
        <sz val="12"/>
        <color rgb="FF3333FF"/>
        <rFont val="Tahoma"/>
        <family val="2"/>
      </rPr>
      <t>Ethanol</t>
    </r>
    <r>
      <rPr>
        <b/>
        <sz val="11"/>
        <color rgb="FF3333FF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</si>
  <si>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 xml:space="preserve">Modernisation                                                                          </t>
    </r>
    <r>
      <rPr>
        <sz val="10"/>
        <color theme="1"/>
        <rFont val="Tahoma"/>
        <family val="2"/>
      </rPr>
      <t>(Rehabilation)</t>
    </r>
  </si>
  <si>
    <r>
      <rPr>
        <b/>
        <sz val="12"/>
        <color rgb="FF3333FF"/>
        <rFont val="Tahoma"/>
        <family val="2"/>
      </rPr>
      <t>Co-Generation</t>
    </r>
    <r>
      <rPr>
        <b/>
        <sz val="10"/>
        <rFont val="Tahoma"/>
        <family val="2"/>
      </rPr>
      <t xml:space="preserve">                                                                                                       </t>
    </r>
    <r>
      <rPr>
        <sz val="10"/>
        <color theme="1"/>
        <rFont val="Tahoma"/>
        <family val="2"/>
      </rPr>
      <t>(Bagasse Base Power Project)</t>
    </r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</si>
  <si>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</si>
  <si>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</si>
  <si>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</si>
  <si>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</si>
  <si>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</si>
  <si>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</si>
  <si>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</si>
  <si>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</si>
  <si>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</si>
  <si>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</si>
  <si>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</si>
  <si>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</si>
  <si>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</si>
  <si>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</si>
  <si>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</si>
  <si>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</si>
  <si>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</si>
  <si>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</si>
  <si>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</si>
  <si>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</si>
  <si>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</si>
  <si>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</si>
  <si>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</si>
  <si>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</si>
  <si>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</si>
  <si>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</si>
  <si>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</si>
  <si>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</si>
  <si>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</si>
  <si>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</si>
  <si>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</si>
  <si>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</si>
  <si>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</si>
  <si>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</si>
  <si>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</si>
  <si>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</si>
  <si>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</si>
  <si>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</si>
  <si>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</si>
  <si>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</si>
  <si>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</si>
  <si>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</si>
  <si>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</si>
  <si>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</si>
  <si>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</si>
  <si>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</si>
  <si>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</si>
  <si>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</si>
  <si>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</si>
  <si>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</si>
  <si>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</si>
  <si>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</si>
  <si>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</si>
  <si>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</si>
  <si>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</si>
  <si>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</si>
  <si>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</si>
  <si>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</si>
  <si>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</si>
  <si>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</si>
  <si>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01</t>
  </si>
  <si>
    <t>Interest + Penal_Intt.</t>
  </si>
  <si>
    <t>02</t>
  </si>
  <si>
    <t>03</t>
  </si>
  <si>
    <t>04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</si>
  <si>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</si>
  <si>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</si>
  <si>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05</t>
  </si>
  <si>
    <t>06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</si>
  <si>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</si>
  <si>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</si>
  <si>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</si>
  <si>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</si>
  <si>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</si>
  <si>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</si>
  <si>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</si>
  <si>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</si>
  <si>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</si>
  <si>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</si>
  <si>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</si>
  <si>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</si>
  <si>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</si>
  <si>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</si>
  <si>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</si>
  <si>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</si>
  <si>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</si>
  <si>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</si>
  <si>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</si>
  <si>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</si>
  <si>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</si>
  <si>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</si>
  <si>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</si>
  <si>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</si>
  <si>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</si>
  <si>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</si>
  <si>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</si>
  <si>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</si>
  <si>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</si>
  <si>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</si>
  <si>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</si>
  <si>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</si>
  <si>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</si>
  <si>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</si>
  <si>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</si>
  <si>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</si>
  <si>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</si>
  <si>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</si>
  <si>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</si>
  <si>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</si>
  <si>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</si>
  <si>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</si>
  <si>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</si>
  <si>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</si>
  <si>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</si>
  <si>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</si>
  <si>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</si>
  <si>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</si>
  <si>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</si>
  <si>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</si>
  <si>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</si>
  <si>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</si>
  <si>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</si>
  <si>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</si>
  <si>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</si>
  <si>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</si>
  <si>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</si>
  <si>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</si>
  <si>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</si>
  <si>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</si>
  <si>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</si>
  <si>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</si>
  <si>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</si>
  <si>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</si>
  <si>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</si>
  <si>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</si>
  <si>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</si>
  <si>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</si>
  <si>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</si>
  <si>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</si>
  <si>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</si>
  <si>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</si>
  <si>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</si>
  <si>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</si>
  <si>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</si>
  <si>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</si>
  <si>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</si>
  <si>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</si>
  <si>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</si>
  <si>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</si>
  <si>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</si>
  <si>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</si>
  <si>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</si>
  <si>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</si>
  <si>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</si>
  <si>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</si>
  <si>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</si>
  <si>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</si>
  <si>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</si>
  <si>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</si>
  <si>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</si>
  <si>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</si>
  <si>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</si>
  <si>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</si>
  <si>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</si>
  <si>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</si>
  <si>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</si>
  <si>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</si>
  <si>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</si>
  <si>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</si>
  <si>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</si>
  <si>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</si>
  <si>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</si>
  <si>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</si>
  <si>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</si>
  <si>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</si>
  <si>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</si>
  <si>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</si>
  <si>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</si>
  <si>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</si>
  <si>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</si>
  <si>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</si>
  <si>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</si>
  <si>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</si>
  <si>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</si>
  <si>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</si>
  <si>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</si>
  <si>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</si>
  <si>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</si>
  <si>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</si>
  <si>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</si>
  <si>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</si>
  <si>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</si>
  <si>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</si>
  <si>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</si>
  <si>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</si>
  <si>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</si>
  <si>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</si>
  <si>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</si>
  <si>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</si>
  <si>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</si>
  <si>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</si>
  <si>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</si>
  <si>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</si>
  <si>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</si>
  <si>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</si>
  <si>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</si>
  <si>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</si>
  <si>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</si>
  <si>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</si>
  <si>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</si>
  <si>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</si>
  <si>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</si>
  <si>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</si>
  <si>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</si>
  <si>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</si>
  <si>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</si>
  <si>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</si>
  <si>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</si>
  <si>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</si>
  <si>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</si>
  <si>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</si>
  <si>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</si>
  <si>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</si>
  <si>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</si>
  <si>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</si>
  <si>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t>08</t>
  </si>
  <si>
    <t>09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</si>
  <si>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</si>
  <si>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07</t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</si>
  <si>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</si>
  <si>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</si>
  <si>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</si>
  <si>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</si>
  <si>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</si>
  <si>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</si>
  <si>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</si>
  <si>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</si>
  <si>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</si>
  <si>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</si>
  <si>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</si>
  <si>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</si>
  <si>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</si>
  <si>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</si>
  <si>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</si>
  <si>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</si>
  <si>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</si>
  <si>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</si>
  <si>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</si>
  <si>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</si>
  <si>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</si>
  <si>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</si>
  <si>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</si>
  <si>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</si>
  <si>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</si>
  <si>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</si>
  <si>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</si>
  <si>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</si>
  <si>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</si>
  <si>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</si>
  <si>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</si>
  <si>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</si>
  <si>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</si>
  <si>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</si>
  <si>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</si>
  <si>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</si>
  <si>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</si>
  <si>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</si>
  <si>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</si>
  <si>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</si>
  <si>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</si>
  <si>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</si>
  <si>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</si>
  <si>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</si>
  <si>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</si>
  <si>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</si>
  <si>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</si>
  <si>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</si>
  <si>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</si>
  <si>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</si>
  <si>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</si>
  <si>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</si>
  <si>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</si>
  <si>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</si>
  <si>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</si>
  <si>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</si>
  <si>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</si>
  <si>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</si>
  <si>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</si>
  <si>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</si>
  <si>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</si>
  <si>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</si>
  <si>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</si>
  <si>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</si>
  <si>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</si>
  <si>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</si>
  <si>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</si>
  <si>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</si>
  <si>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</si>
  <si>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</si>
  <si>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</si>
  <si>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</si>
  <si>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</si>
  <si>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</si>
  <si>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</si>
  <si>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</si>
  <si>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</si>
  <si>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</si>
  <si>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</si>
  <si>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</si>
  <si>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</si>
  <si>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</si>
  <si>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</si>
  <si>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</si>
  <si>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</si>
  <si>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</si>
  <si>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</si>
  <si>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</si>
  <si>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</si>
  <si>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</si>
  <si>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</si>
  <si>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</si>
  <si>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</si>
  <si>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</si>
  <si>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</si>
  <si>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</si>
  <si>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</si>
  <si>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</si>
  <si>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</si>
  <si>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</si>
  <si>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</si>
  <si>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</si>
  <si>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</si>
  <si>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</si>
  <si>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</si>
  <si>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</si>
  <si>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</si>
  <si>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</si>
  <si>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</si>
  <si>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</si>
  <si>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</si>
  <si>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</si>
  <si>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</si>
  <si>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</si>
  <si>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</si>
  <si>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</si>
  <si>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</si>
  <si>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</si>
  <si>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</si>
  <si>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</si>
  <si>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</si>
  <si>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</si>
  <si>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</si>
  <si>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</si>
  <si>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</si>
  <si>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</si>
  <si>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</si>
  <si>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</si>
  <si>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</si>
  <si>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</si>
  <si>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</si>
  <si>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</si>
  <si>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</si>
  <si>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</si>
  <si>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</si>
  <si>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</si>
  <si>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</si>
  <si>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</si>
  <si>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</si>
  <si>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</si>
  <si>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</si>
  <si>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</si>
  <si>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</si>
  <si>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</si>
  <si>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</si>
  <si>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</si>
  <si>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</si>
  <si>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</si>
  <si>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</si>
  <si>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</si>
  <si>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</si>
  <si>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</si>
  <si>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</si>
  <si>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</si>
  <si>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</si>
  <si>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</si>
  <si>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</si>
  <si>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</si>
  <si>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</si>
  <si>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</si>
  <si>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</si>
  <si>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</si>
  <si>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</si>
  <si>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</si>
  <si>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</si>
  <si>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</si>
  <si>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</si>
  <si>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</si>
  <si>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</si>
  <si>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</si>
  <si>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</si>
  <si>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</si>
  <si>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</si>
  <si>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</si>
  <si>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</si>
  <si>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</si>
  <si>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</si>
  <si>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</si>
  <si>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</si>
  <si>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</si>
  <si>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</si>
  <si>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</si>
  <si>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</si>
  <si>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</si>
  <si>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</si>
  <si>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</si>
  <si>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</si>
  <si>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</si>
  <si>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</si>
  <si>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</si>
  <si>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</si>
  <si>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</si>
  <si>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</si>
  <si>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</si>
  <si>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</si>
  <si>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31-08-2023</t>
    </r>
  </si>
  <si>
    <t>Amount Overdues and Payments received as on 31-08-2023</t>
  </si>
  <si>
    <t>Overdue upto 31-08-2023</t>
  </si>
  <si>
    <t>Balance as on 31-08-2023</t>
  </si>
  <si>
    <t>Payment received from                    01-08-2023 to 31-08-2023</t>
  </si>
  <si>
    <t>State Wise Sub Total as on 31-08-2023</t>
  </si>
  <si>
    <t>List of Total Dues as on 31-08-2023</t>
  </si>
  <si>
    <t>Outstanding amount of Loan against Sugar Mills in different Schemes as on 31-08-2023</t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</si>
  <si>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                                                                                                                              </t>
    </r>
    <r>
      <rPr>
        <sz val="10"/>
        <color theme="1"/>
        <rFont val="Tahoma"/>
        <family val="2"/>
      </rPr>
      <t>(from Alcohol)</t>
    </r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</si>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</sst>
</file>

<file path=xl/styles.xml><?xml version="1.0" encoding="utf-8"?>
<styleSheet xmlns="http://schemas.openxmlformats.org/spreadsheetml/2006/main">
  <numFmts count="2">
    <numFmt numFmtId="165" formatCode="0;[Red]0"/>
    <numFmt numFmtId="166" formatCode="0.00;[Red]0.00"/>
  </numFmts>
  <fonts count="37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3333FF"/>
      <name val="Tahoma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rgb="FF3333FF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sz val="8"/>
      <color theme="0" tint="-0.34998626667073579"/>
      <name val="Tahoma"/>
      <family val="2"/>
    </font>
    <font>
      <sz val="10"/>
      <name val="Verdana"/>
      <family val="2"/>
    </font>
    <font>
      <b/>
      <sz val="9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6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" fontId="8" fillId="0" borderId="0" xfId="0" applyNumberFormat="1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1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left" vertical="center"/>
    </xf>
    <xf numFmtId="3" fontId="14" fillId="0" borderId="19" xfId="0" applyNumberFormat="1" applyFont="1" applyBorder="1" applyAlignment="1">
      <alignment horizontal="right" vertical="center" wrapText="1"/>
    </xf>
    <xf numFmtId="0" fontId="0" fillId="3" borderId="26" xfId="0" applyFill="1" applyBorder="1" applyAlignment="1">
      <alignment vertical="center"/>
    </xf>
    <xf numFmtId="3" fontId="7" fillId="3" borderId="27" xfId="0" applyNumberFormat="1" applyFont="1" applyFill="1" applyBorder="1" applyAlignment="1">
      <alignment vertical="center"/>
    </xf>
    <xf numFmtId="3" fontId="7" fillId="3" borderId="27" xfId="0" applyNumberFormat="1" applyFont="1" applyFill="1" applyBorder="1" applyAlignment="1">
      <alignment horizontal="left" vertical="center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right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right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3" fontId="7" fillId="3" borderId="27" xfId="0" applyNumberFormat="1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3" fontId="7" fillId="3" borderId="30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15" fillId="2" borderId="8" xfId="0" applyNumberFormat="1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7" xfId="0" applyNumberFormat="1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5" fillId="5" borderId="8" xfId="0" applyNumberFormat="1" applyFont="1" applyFill="1" applyBorder="1" applyAlignment="1">
      <alignment horizontal="center" vertical="center"/>
    </xf>
    <xf numFmtId="3" fontId="15" fillId="5" borderId="8" xfId="0" applyNumberFormat="1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/>
    </xf>
    <xf numFmtId="3" fontId="7" fillId="5" borderId="27" xfId="0" applyNumberFormat="1" applyFont="1" applyFill="1" applyBorder="1" applyAlignment="1">
      <alignment vertical="center"/>
    </xf>
    <xf numFmtId="3" fontId="7" fillId="5" borderId="27" xfId="0" applyNumberFormat="1" applyFont="1" applyFill="1" applyBorder="1" applyAlignment="1">
      <alignment horizontal="left" vertical="center"/>
    </xf>
    <xf numFmtId="0" fontId="0" fillId="5" borderId="28" xfId="0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13" fillId="5" borderId="31" xfId="0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0" xfId="0" applyNumberFormat="1" applyFont="1" applyFill="1" applyBorder="1" applyAlignment="1">
      <alignment horizontal="left" vertical="center"/>
    </xf>
    <xf numFmtId="0" fontId="0" fillId="5" borderId="1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3" fontId="7" fillId="2" borderId="27" xfId="0" applyNumberFormat="1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3" fontId="7" fillId="2" borderId="30" xfId="0" applyNumberFormat="1" applyFont="1" applyFill="1" applyBorder="1" applyAlignment="1">
      <alignment vertical="center"/>
    </xf>
    <xf numFmtId="3" fontId="7" fillId="2" borderId="30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3" fontId="1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0" fontId="0" fillId="4" borderId="26" xfId="0" applyFill="1" applyBorder="1" applyAlignment="1">
      <alignment vertical="center"/>
    </xf>
    <xf numFmtId="3" fontId="7" fillId="4" borderId="27" xfId="0" applyNumberFormat="1" applyFont="1" applyFill="1" applyBorder="1" applyAlignment="1">
      <alignment vertical="center"/>
    </xf>
    <xf numFmtId="3" fontId="7" fillId="4" borderId="27" xfId="0" applyNumberFormat="1" applyFont="1" applyFill="1" applyBorder="1" applyAlignment="1">
      <alignment horizontal="left" vertical="center"/>
    </xf>
    <xf numFmtId="0" fontId="0" fillId="4" borderId="28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0" xfId="0" applyNumberFormat="1" applyFon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3" fontId="15" fillId="0" borderId="16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8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8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7" fillId="5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23" fillId="0" borderId="11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14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center" wrapText="1"/>
    </xf>
    <xf numFmtId="3" fontId="15" fillId="7" borderId="8" xfId="0" applyNumberFormat="1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left" vertical="center"/>
    </xf>
    <xf numFmtId="3" fontId="19" fillId="7" borderId="27" xfId="0" applyNumberFormat="1" applyFont="1" applyFill="1" applyBorder="1" applyAlignment="1">
      <alignment horizontal="right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left" vertical="center"/>
    </xf>
    <xf numFmtId="3" fontId="19" fillId="7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5" fillId="0" borderId="46" xfId="0" applyNumberFormat="1" applyFont="1" applyBorder="1" applyAlignment="1">
      <alignment horizontal="right" vertical="center"/>
    </xf>
    <xf numFmtId="1" fontId="14" fillId="0" borderId="47" xfId="0" applyNumberFormat="1" applyFont="1" applyBorder="1" applyAlignment="1">
      <alignment horizontal="center" vertical="center"/>
    </xf>
    <xf numFmtId="3" fontId="7" fillId="0" borderId="47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vertical="center"/>
    </xf>
    <xf numFmtId="0" fontId="3" fillId="6" borderId="50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4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3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14" fillId="2" borderId="43" xfId="0" applyNumberFormat="1" applyFont="1" applyFill="1" applyBorder="1" applyAlignment="1">
      <alignment vertical="center"/>
    </xf>
    <xf numFmtId="49" fontId="14" fillId="3" borderId="44" xfId="0" applyNumberFormat="1" applyFont="1" applyFill="1" applyBorder="1" applyAlignment="1">
      <alignment vertical="center"/>
    </xf>
    <xf numFmtId="49" fontId="14" fillId="3" borderId="4" xfId="0" applyNumberFormat="1" applyFont="1" applyFill="1" applyBorder="1" applyAlignment="1">
      <alignment vertical="center"/>
    </xf>
    <xf numFmtId="49" fontId="14" fillId="3" borderId="43" xfId="0" applyNumberFormat="1" applyFont="1" applyFill="1" applyBorder="1" applyAlignment="1">
      <alignment vertical="center"/>
    </xf>
    <xf numFmtId="49" fontId="7" fillId="4" borderId="44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3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1" fontId="35" fillId="0" borderId="1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50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2" fontId="3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horizontal="center" vertical="center"/>
    </xf>
    <xf numFmtId="3" fontId="34" fillId="8" borderId="0" xfId="0" applyNumberFormat="1" applyFont="1" applyFill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4" xfId="0" applyBorder="1"/>
    <xf numFmtId="0" fontId="0" fillId="0" borderId="23" xfId="0" applyBorder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166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23" fillId="0" borderId="9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/>
    </xf>
    <xf numFmtId="0" fontId="29" fillId="0" borderId="1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17" fillId="5" borderId="9" xfId="0" applyNumberFormat="1" applyFont="1" applyFill="1" applyBorder="1" applyAlignment="1">
      <alignment horizontal="center" vertical="center"/>
    </xf>
    <xf numFmtId="49" fontId="24" fillId="5" borderId="11" xfId="0" applyNumberFormat="1" applyFont="1" applyFill="1" applyBorder="1" applyAlignment="1">
      <alignment horizontal="center" vertical="center"/>
    </xf>
    <xf numFmtId="49" fontId="24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3" fontId="4" fillId="0" borderId="49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51" xfId="0" applyNumberFormat="1" applyFont="1" applyBorder="1" applyAlignment="1">
      <alignment horizontal="right"/>
    </xf>
    <xf numFmtId="3" fontId="17" fillId="0" borderId="9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14" fillId="2" borderId="35" xfId="0" applyNumberFormat="1" applyFont="1" applyFill="1" applyBorder="1" applyAlignment="1">
      <alignment horizontal="center" vertical="center"/>
    </xf>
    <xf numFmtId="3" fontId="14" fillId="2" borderId="36" xfId="0" applyNumberFormat="1" applyFont="1" applyFill="1" applyBorder="1" applyAlignment="1">
      <alignment horizontal="center" vertical="center"/>
    </xf>
    <xf numFmtId="3" fontId="4" fillId="0" borderId="49" xfId="0" applyNumberFormat="1" applyFont="1" applyBorder="1" applyAlignment="1">
      <alignment horizontal="right" vertical="center" wrapText="1"/>
    </xf>
    <xf numFmtId="3" fontId="4" fillId="0" borderId="50" xfId="0" applyNumberFormat="1" applyFont="1" applyBorder="1" applyAlignment="1">
      <alignment horizontal="right" vertical="center" wrapText="1"/>
    </xf>
    <xf numFmtId="3" fontId="4" fillId="0" borderId="51" xfId="0" applyNumberFormat="1" applyFont="1" applyBorder="1" applyAlignment="1">
      <alignment horizontal="right" vertical="center" wrapText="1"/>
    </xf>
    <xf numFmtId="3" fontId="14" fillId="5" borderId="26" xfId="0" applyNumberFormat="1" applyFont="1" applyFill="1" applyBorder="1" applyAlignment="1">
      <alignment horizontal="center" vertical="center"/>
    </xf>
    <xf numFmtId="3" fontId="14" fillId="5" borderId="37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37" xfId="0" applyNumberFormat="1" applyFont="1" applyFill="1" applyBorder="1" applyAlignment="1">
      <alignment horizontal="center" vertical="center"/>
    </xf>
    <xf numFmtId="3" fontId="14" fillId="4" borderId="35" xfId="0" applyNumberFormat="1" applyFont="1" applyFill="1" applyBorder="1" applyAlignment="1">
      <alignment horizontal="center" vertical="center"/>
    </xf>
    <xf numFmtId="3" fontId="14" fillId="4" borderId="36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A1:XFD224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415" customWidth="1"/>
    <col min="17" max="17" width="5.85546875" style="415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/>
    <row r="2" spans="2:17 16384:16384" ht="21" customHeight="1" thickBot="1">
      <c r="B2" s="426" t="s">
        <v>1113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8"/>
    </row>
    <row r="3" spans="2:17 16384:16384" ht="8.25" customHeight="1" thickBot="1"/>
    <row r="4" spans="2:17 16384:16384" ht="28.5" customHeight="1" thickBot="1">
      <c r="B4" s="324" t="s">
        <v>418</v>
      </c>
      <c r="C4" s="325" t="s">
        <v>419</v>
      </c>
      <c r="D4" s="324" t="s">
        <v>1021</v>
      </c>
      <c r="E4" s="325" t="s">
        <v>420</v>
      </c>
      <c r="F4" s="324" t="s">
        <v>421</v>
      </c>
      <c r="G4" s="360" t="s">
        <v>1031</v>
      </c>
      <c r="H4" s="326" t="s">
        <v>573</v>
      </c>
      <c r="I4" s="326" t="s">
        <v>423</v>
      </c>
      <c r="J4" s="326" t="s">
        <v>424</v>
      </c>
      <c r="K4" s="327" t="s">
        <v>425</v>
      </c>
      <c r="L4" s="328" t="s">
        <v>426</v>
      </c>
      <c r="M4" s="328" t="s">
        <v>4</v>
      </c>
      <c r="N4" s="328" t="s">
        <v>574</v>
      </c>
      <c r="O4" s="328" t="s">
        <v>575</v>
      </c>
    </row>
    <row r="5" spans="2:17 16384:16384" s="2" customFormat="1" ht="15.75" customHeight="1">
      <c r="B5" s="438" t="s">
        <v>757</v>
      </c>
      <c r="C5" s="439"/>
      <c r="D5" s="439"/>
      <c r="E5" s="439"/>
      <c r="F5" s="439"/>
      <c r="G5" s="440"/>
      <c r="H5" s="322" t="s">
        <v>428</v>
      </c>
      <c r="I5" s="433" t="s">
        <v>757</v>
      </c>
      <c r="J5" s="434"/>
      <c r="K5" s="323" t="s">
        <v>428</v>
      </c>
      <c r="L5" s="389"/>
      <c r="M5" s="390"/>
      <c r="N5" s="390"/>
      <c r="O5" s="391" t="s">
        <v>681</v>
      </c>
      <c r="P5" s="415"/>
      <c r="Q5" s="415"/>
      <c r="XFD5" s="1"/>
    </row>
    <row r="6" spans="2:17 16384:16384" ht="26.25" customHeight="1">
      <c r="B6" s="429">
        <v>1</v>
      </c>
      <c r="C6" s="431" t="s">
        <v>770</v>
      </c>
      <c r="D6" s="429"/>
      <c r="E6" s="429" t="s">
        <v>550</v>
      </c>
      <c r="F6" s="20" t="s">
        <v>49</v>
      </c>
      <c r="G6" s="429"/>
      <c r="H6" s="422">
        <v>527.85</v>
      </c>
      <c r="I6" s="21" t="s">
        <v>580</v>
      </c>
      <c r="J6" s="21" t="s">
        <v>1</v>
      </c>
      <c r="K6" s="27">
        <v>262.35000000000002</v>
      </c>
      <c r="L6" s="28">
        <v>26234999.999999981</v>
      </c>
      <c r="M6" s="28">
        <v>16211815.614019144</v>
      </c>
      <c r="N6" s="28">
        <v>15750441.988720585</v>
      </c>
      <c r="O6" s="412">
        <f>SUM(L6:N6)</f>
        <v>58197257.602739707</v>
      </c>
    </row>
    <row r="7" spans="2:17 16384:16384" ht="26.25" customHeight="1">
      <c r="B7" s="437"/>
      <c r="C7" s="435"/>
      <c r="D7" s="437"/>
      <c r="E7" s="437"/>
      <c r="F7" s="20" t="s">
        <v>50</v>
      </c>
      <c r="G7" s="437"/>
      <c r="H7" s="422"/>
      <c r="I7" s="75" t="s">
        <v>578</v>
      </c>
      <c r="J7" s="75" t="s">
        <v>11</v>
      </c>
      <c r="K7" s="75">
        <v>265.5</v>
      </c>
      <c r="L7" s="77">
        <v>26550000</v>
      </c>
      <c r="M7" s="77">
        <v>39749533.112216547</v>
      </c>
      <c r="N7" s="77">
        <v>20352579.497372493</v>
      </c>
      <c r="O7" s="412">
        <f>SUM(L7:N7)</f>
        <v>86652112.60958904</v>
      </c>
    </row>
    <row r="8" spans="2:17 16384:16384" ht="23.25" customHeight="1">
      <c r="B8" s="430"/>
      <c r="C8" s="436"/>
      <c r="D8" s="430"/>
      <c r="E8" s="430"/>
      <c r="F8" s="26" t="s">
        <v>64</v>
      </c>
      <c r="G8" s="430"/>
      <c r="H8" s="27">
        <v>100</v>
      </c>
      <c r="I8" s="21" t="s">
        <v>581</v>
      </c>
      <c r="J8" s="21" t="s">
        <v>1</v>
      </c>
      <c r="K8" s="21">
        <v>100</v>
      </c>
      <c r="L8" s="23">
        <v>5000000</v>
      </c>
      <c r="M8" s="23">
        <v>3559343.3380176388</v>
      </c>
      <c r="N8" s="23">
        <v>4219068.6619823612</v>
      </c>
      <c r="O8" s="412">
        <f>SUM(L8:N8)</f>
        <v>12778412</v>
      </c>
    </row>
    <row r="9" spans="2:17 16384:16384" ht="22.5" customHeight="1">
      <c r="B9" s="429">
        <v>2</v>
      </c>
      <c r="C9" s="431" t="s">
        <v>771</v>
      </c>
      <c r="D9" s="429"/>
      <c r="E9" s="429" t="s">
        <v>550</v>
      </c>
      <c r="F9" s="20" t="s">
        <v>51</v>
      </c>
      <c r="G9" s="429" t="s">
        <v>916</v>
      </c>
      <c r="H9" s="417">
        <v>540</v>
      </c>
      <c r="I9" s="21" t="s">
        <v>582</v>
      </c>
      <c r="J9" s="21" t="s">
        <v>1</v>
      </c>
      <c r="K9" s="21">
        <v>284</v>
      </c>
      <c r="L9" s="23">
        <v>23114151.260273971</v>
      </c>
      <c r="M9" s="23">
        <v>6624273.4021302313</v>
      </c>
      <c r="N9" s="23">
        <v>3498966.7896505911</v>
      </c>
      <c r="O9" s="412">
        <f>SUM(L9:N9)</f>
        <v>33237391.452054791</v>
      </c>
    </row>
    <row r="10" spans="2:17 16384:16384" ht="22.5" customHeight="1">
      <c r="B10" s="430"/>
      <c r="C10" s="432"/>
      <c r="D10" s="430"/>
      <c r="E10" s="430"/>
      <c r="F10" s="20" t="s">
        <v>52</v>
      </c>
      <c r="G10" s="430"/>
      <c r="H10" s="418"/>
      <c r="I10" s="21" t="s">
        <v>94</v>
      </c>
      <c r="J10" s="21" t="s">
        <v>11</v>
      </c>
      <c r="K10" s="21">
        <v>256</v>
      </c>
      <c r="L10" s="23">
        <v>25600000.000000007</v>
      </c>
      <c r="M10" s="23">
        <v>7404366.5491131525</v>
      </c>
      <c r="N10" s="23">
        <v>2660835.656366298</v>
      </c>
      <c r="O10" s="412">
        <f>SUM(L10:N10)</f>
        <v>35665202.205479458</v>
      </c>
    </row>
    <row r="11" spans="2:17 16384:16384" ht="12" thickBot="1"/>
    <row r="12" spans="2:17 16384:16384" s="2" customFormat="1" ht="22.5" customHeight="1" thickBot="1">
      <c r="E12" s="441" t="s">
        <v>550</v>
      </c>
      <c r="F12" s="442"/>
      <c r="G12" s="215" t="s">
        <v>930</v>
      </c>
      <c r="H12" s="423" t="s">
        <v>5</v>
      </c>
      <c r="I12" s="424"/>
      <c r="J12" s="425"/>
      <c r="K12" s="215" t="s">
        <v>930</v>
      </c>
      <c r="L12" s="235">
        <f t="shared" ref="L12:N12" si="0">SUM(L6:L11)</f>
        <v>106499151.26027396</v>
      </c>
      <c r="M12" s="235">
        <f t="shared" si="0"/>
        <v>73549332.015496716</v>
      </c>
      <c r="N12" s="235">
        <f t="shared" si="0"/>
        <v>46481892.594092317</v>
      </c>
      <c r="O12" s="235">
        <f>SUM(O6:O11)</f>
        <v>226530375.86986297</v>
      </c>
      <c r="P12" s="416">
        <f>SUM(L12:N12)</f>
        <v>226530375.86986297</v>
      </c>
      <c r="Q12" s="415" t="b">
        <f>O12=P12</f>
        <v>1</v>
      </c>
      <c r="XFD12" s="1"/>
    </row>
    <row r="13" spans="2:17 16384:16384">
      <c r="L13" s="401"/>
      <c r="M13" s="401">
        <f>SUM(M12:N12)</f>
        <v>120031224.60958904</v>
      </c>
      <c r="N13" s="401"/>
    </row>
    <row r="14" spans="2:17 16384:16384"/>
    <row r="15" spans="2:17 16384:16384"/>
    <row r="16" spans="2:17 16384:16384" ht="12" thickBot="1"/>
    <row r="17" spans="2:17 16384:16384" ht="28.5" customHeight="1" thickBot="1">
      <c r="B17" s="324" t="s">
        <v>418</v>
      </c>
      <c r="C17" s="325" t="s">
        <v>419</v>
      </c>
      <c r="D17" s="324" t="s">
        <v>1021</v>
      </c>
      <c r="E17" s="325" t="s">
        <v>420</v>
      </c>
      <c r="F17" s="324" t="s">
        <v>421</v>
      </c>
      <c r="G17" s="360" t="s">
        <v>1031</v>
      </c>
      <c r="H17" s="326" t="s">
        <v>573</v>
      </c>
      <c r="I17" s="326" t="s">
        <v>423</v>
      </c>
      <c r="J17" s="326" t="s">
        <v>424</v>
      </c>
      <c r="K17" s="327" t="s">
        <v>425</v>
      </c>
      <c r="L17" s="328" t="s">
        <v>426</v>
      </c>
      <c r="M17" s="328" t="s">
        <v>4</v>
      </c>
      <c r="N17" s="328" t="s">
        <v>574</v>
      </c>
      <c r="O17" s="328" t="s">
        <v>575</v>
      </c>
    </row>
    <row r="18" spans="2:17 16384:16384" s="2" customFormat="1" ht="15.75" customHeight="1">
      <c r="B18" s="438" t="s">
        <v>757</v>
      </c>
      <c r="C18" s="439"/>
      <c r="D18" s="439"/>
      <c r="E18" s="439"/>
      <c r="F18" s="439"/>
      <c r="G18" s="440"/>
      <c r="H18" s="78" t="s">
        <v>428</v>
      </c>
      <c r="I18" s="420" t="s">
        <v>757</v>
      </c>
      <c r="J18" s="421"/>
      <c r="K18" s="79" t="s">
        <v>428</v>
      </c>
      <c r="L18" s="389"/>
      <c r="M18" s="390"/>
      <c r="N18" s="390"/>
      <c r="O18" s="391" t="s">
        <v>681</v>
      </c>
      <c r="P18" s="415"/>
      <c r="Q18" s="415"/>
      <c r="XFD18" s="1"/>
    </row>
    <row r="19" spans="2:17 16384:16384" ht="25.5" customHeight="1">
      <c r="B19" s="20">
        <v>1</v>
      </c>
      <c r="C19" s="36" t="s">
        <v>772</v>
      </c>
      <c r="D19" s="20"/>
      <c r="E19" s="20" t="s">
        <v>527</v>
      </c>
      <c r="F19" s="20" t="s">
        <v>68</v>
      </c>
      <c r="G19" s="20"/>
      <c r="H19" s="21">
        <v>47.25</v>
      </c>
      <c r="I19" s="21" t="s">
        <v>69</v>
      </c>
      <c r="J19" s="21" t="s">
        <v>1</v>
      </c>
      <c r="K19" s="21">
        <v>47.25</v>
      </c>
      <c r="L19" s="23">
        <v>3545230.6027397253</v>
      </c>
      <c r="M19" s="23">
        <v>11906180.962039312</v>
      </c>
      <c r="N19" s="23">
        <v>11753040.003714113</v>
      </c>
      <c r="O19" s="412">
        <f>SUM(L19:N19)</f>
        <v>27204451.56849315</v>
      </c>
    </row>
    <row r="20" spans="2:17 16384:16384" ht="25.5" customHeight="1">
      <c r="B20" s="429">
        <v>2</v>
      </c>
      <c r="C20" s="431" t="s">
        <v>773</v>
      </c>
      <c r="D20" s="429"/>
      <c r="E20" s="429" t="s">
        <v>527</v>
      </c>
      <c r="F20" s="20" t="s">
        <v>44</v>
      </c>
      <c r="G20" s="429" t="s">
        <v>916</v>
      </c>
      <c r="H20" s="417">
        <v>540</v>
      </c>
      <c r="I20" s="21" t="s">
        <v>590</v>
      </c>
      <c r="J20" s="21" t="s">
        <v>1</v>
      </c>
      <c r="K20" s="21">
        <v>298.35000000000002</v>
      </c>
      <c r="L20" s="23">
        <v>0</v>
      </c>
      <c r="M20" s="23">
        <v>0</v>
      </c>
      <c r="N20" s="23">
        <v>0</v>
      </c>
      <c r="O20" s="84">
        <f>SUM(L20:N20)</f>
        <v>0</v>
      </c>
    </row>
    <row r="21" spans="2:17 16384:16384" ht="25.5" customHeight="1">
      <c r="B21" s="430"/>
      <c r="C21" s="432"/>
      <c r="D21" s="430"/>
      <c r="E21" s="430"/>
      <c r="F21" s="20" t="s">
        <v>45</v>
      </c>
      <c r="G21" s="430"/>
      <c r="H21" s="418"/>
      <c r="I21" s="21" t="s">
        <v>577</v>
      </c>
      <c r="J21" s="21" t="s">
        <v>11</v>
      </c>
      <c r="K21" s="21">
        <v>241.65</v>
      </c>
      <c r="L21" s="23">
        <v>0.86815068311989307</v>
      </c>
      <c r="M21" s="23">
        <v>-2.535691497372846E-2</v>
      </c>
      <c r="N21" s="23">
        <v>2.535691497372846E-2</v>
      </c>
      <c r="O21" s="84">
        <f>SUM(L21:N21)</f>
        <v>0.86815068311989307</v>
      </c>
    </row>
    <row r="22" spans="2:17 16384:16384" ht="25.5" customHeight="1">
      <c r="B22" s="20">
        <v>3</v>
      </c>
      <c r="C22" s="36" t="s">
        <v>774</v>
      </c>
      <c r="D22" s="20"/>
      <c r="E22" s="20" t="s">
        <v>527</v>
      </c>
      <c r="F22" s="20" t="s">
        <v>46</v>
      </c>
      <c r="G22" s="20"/>
      <c r="H22" s="21">
        <v>523.79999999999995</v>
      </c>
      <c r="I22" s="21" t="s">
        <v>47</v>
      </c>
      <c r="J22" s="21" t="s">
        <v>11</v>
      </c>
      <c r="K22" s="21">
        <v>262.8</v>
      </c>
      <c r="L22" s="23">
        <v>0</v>
      </c>
      <c r="M22" s="23">
        <v>0</v>
      </c>
      <c r="N22" s="23">
        <v>0</v>
      </c>
      <c r="O22" s="84">
        <f>SUM(L22:N22)</f>
        <v>0</v>
      </c>
    </row>
    <row r="23" spans="2:17 16384:16384" ht="12" thickBot="1"/>
    <row r="24" spans="2:17 16384:16384" s="2" customFormat="1" ht="22.5" customHeight="1" thickBot="1">
      <c r="E24" s="441" t="s">
        <v>668</v>
      </c>
      <c r="F24" s="442"/>
      <c r="G24" s="215" t="s">
        <v>930</v>
      </c>
      <c r="H24" s="423" t="s">
        <v>5</v>
      </c>
      <c r="I24" s="424"/>
      <c r="J24" s="425"/>
      <c r="K24" s="215" t="s">
        <v>930</v>
      </c>
      <c r="L24" s="235">
        <f t="shared" ref="L24:N24" si="1">SUM(L19:L23)</f>
        <v>3545231.4708904084</v>
      </c>
      <c r="M24" s="235">
        <f t="shared" si="1"/>
        <v>11906180.936682397</v>
      </c>
      <c r="N24" s="235">
        <f t="shared" si="1"/>
        <v>11753040.029071027</v>
      </c>
      <c r="O24" s="235">
        <f>SUM(O19:O23)</f>
        <v>27204452.436643831</v>
      </c>
      <c r="P24" s="416">
        <f>SUM(L24:N24)</f>
        <v>27204452.436643831</v>
      </c>
      <c r="Q24" s="415" t="b">
        <f>O24=P24</f>
        <v>1</v>
      </c>
      <c r="XFD24" s="1"/>
    </row>
    <row r="25" spans="2:17 16384:16384">
      <c r="L25" s="401"/>
      <c r="M25" s="401">
        <f>SUM(M24:N24)</f>
        <v>23659220.965753425</v>
      </c>
      <c r="N25" s="401"/>
    </row>
    <row r="26" spans="2:17 16384:16384"/>
    <row r="27" spans="2:17 16384:16384"/>
    <row r="28" spans="2:17 16384:16384" ht="12" thickBot="1"/>
    <row r="29" spans="2:17 16384:16384" ht="28.5" customHeight="1" thickBot="1">
      <c r="B29" s="324" t="s">
        <v>418</v>
      </c>
      <c r="C29" s="325" t="s">
        <v>419</v>
      </c>
      <c r="D29" s="324" t="s">
        <v>1021</v>
      </c>
      <c r="E29" s="325" t="s">
        <v>420</v>
      </c>
      <c r="F29" s="324" t="s">
        <v>421</v>
      </c>
      <c r="G29" s="360" t="s">
        <v>1031</v>
      </c>
      <c r="H29" s="326" t="s">
        <v>573</v>
      </c>
      <c r="I29" s="326" t="s">
        <v>423</v>
      </c>
      <c r="J29" s="326" t="s">
        <v>424</v>
      </c>
      <c r="K29" s="327" t="s">
        <v>425</v>
      </c>
      <c r="L29" s="328" t="s">
        <v>426</v>
      </c>
      <c r="M29" s="328" t="s">
        <v>4</v>
      </c>
      <c r="N29" s="328" t="s">
        <v>574</v>
      </c>
      <c r="O29" s="328" t="s">
        <v>575</v>
      </c>
    </row>
    <row r="30" spans="2:17 16384:16384" s="2" customFormat="1" ht="15.75" customHeight="1">
      <c r="B30" s="438" t="s">
        <v>757</v>
      </c>
      <c r="C30" s="439"/>
      <c r="D30" s="439"/>
      <c r="E30" s="439"/>
      <c r="F30" s="439"/>
      <c r="G30" s="440"/>
      <c r="H30" s="78" t="s">
        <v>428</v>
      </c>
      <c r="I30" s="420" t="s">
        <v>757</v>
      </c>
      <c r="J30" s="421"/>
      <c r="K30" s="79" t="s">
        <v>428</v>
      </c>
      <c r="L30" s="389"/>
      <c r="M30" s="390"/>
      <c r="N30" s="390"/>
      <c r="O30" s="391" t="s">
        <v>681</v>
      </c>
      <c r="P30" s="415"/>
      <c r="Q30" s="415"/>
      <c r="XFD30" s="1"/>
    </row>
    <row r="31" spans="2:17 16384:16384" ht="26.25" customHeight="1">
      <c r="B31" s="20">
        <v>1</v>
      </c>
      <c r="C31" s="36" t="s">
        <v>1041</v>
      </c>
      <c r="D31" s="21"/>
      <c r="E31" s="20" t="s">
        <v>549</v>
      </c>
      <c r="F31" s="21" t="s">
        <v>66</v>
      </c>
      <c r="G31" s="21"/>
      <c r="H31" s="21">
        <v>50</v>
      </c>
      <c r="I31" s="21" t="s">
        <v>585</v>
      </c>
      <c r="J31" s="21" t="s">
        <v>1</v>
      </c>
      <c r="K31" s="21">
        <v>50</v>
      </c>
      <c r="L31" s="23">
        <v>698974.78082191758</v>
      </c>
      <c r="M31" s="23">
        <v>1890164.7458121595</v>
      </c>
      <c r="N31" s="23">
        <v>1942938.2541878405</v>
      </c>
      <c r="O31" s="412">
        <f>SUM(L31:N31)</f>
        <v>4532077.7808219176</v>
      </c>
    </row>
    <row r="32" spans="2:17 16384:16384" ht="26.25" customHeight="1">
      <c r="B32" s="100">
        <v>2</v>
      </c>
      <c r="C32" s="367" t="s">
        <v>1042</v>
      </c>
      <c r="D32" s="21"/>
      <c r="E32" s="20" t="s">
        <v>549</v>
      </c>
      <c r="F32" s="21" t="s">
        <v>67</v>
      </c>
      <c r="G32" s="21"/>
      <c r="H32" s="21">
        <v>50</v>
      </c>
      <c r="I32" s="21" t="s">
        <v>586</v>
      </c>
      <c r="J32" s="21" t="s">
        <v>1</v>
      </c>
      <c r="K32" s="21">
        <v>50</v>
      </c>
      <c r="L32" s="23">
        <v>5000000</v>
      </c>
      <c r="M32" s="23">
        <v>10924401.105423536</v>
      </c>
      <c r="N32" s="23">
        <v>10286588.552110713</v>
      </c>
      <c r="O32" s="412">
        <f>SUM(L32:N32)</f>
        <v>26210989.657534249</v>
      </c>
    </row>
    <row r="33" spans="2:17 16384:16384" ht="27.75" customHeight="1">
      <c r="B33" s="20">
        <v>3</v>
      </c>
      <c r="C33" s="81" t="s">
        <v>832</v>
      </c>
      <c r="D33" s="20"/>
      <c r="E33" s="20" t="s">
        <v>549</v>
      </c>
      <c r="F33" s="20" t="s">
        <v>39</v>
      </c>
      <c r="G33" s="20" t="s">
        <v>916</v>
      </c>
      <c r="H33" s="21">
        <v>540</v>
      </c>
      <c r="I33" s="21" t="s">
        <v>40</v>
      </c>
      <c r="J33" s="21" t="s">
        <v>11</v>
      </c>
      <c r="K33" s="21">
        <v>194.94</v>
      </c>
      <c r="L33" s="23">
        <v>1.1643835613504052</v>
      </c>
      <c r="M33" s="23">
        <v>0</v>
      </c>
      <c r="N33" s="23">
        <v>0</v>
      </c>
      <c r="O33" s="84">
        <f>SUM(L33:N33)</f>
        <v>1.1643835613504052</v>
      </c>
    </row>
    <row r="34" spans="2:17 16384:16384" ht="22.5" customHeight="1">
      <c r="B34" s="429">
        <v>4</v>
      </c>
      <c r="C34" s="431" t="s">
        <v>1072</v>
      </c>
      <c r="D34" s="429"/>
      <c r="E34" s="429" t="s">
        <v>549</v>
      </c>
      <c r="F34" s="20" t="s">
        <v>41</v>
      </c>
      <c r="G34" s="429" t="s">
        <v>916</v>
      </c>
      <c r="H34" s="417">
        <v>198</v>
      </c>
      <c r="I34" s="21" t="s">
        <v>617</v>
      </c>
      <c r="J34" s="21" t="s">
        <v>1</v>
      </c>
      <c r="K34" s="21">
        <v>99</v>
      </c>
      <c r="L34" s="23">
        <v>0.29109589080326259</v>
      </c>
      <c r="M34" s="23">
        <v>0</v>
      </c>
      <c r="N34" s="23">
        <v>0</v>
      </c>
      <c r="O34" s="84">
        <f>SUM(L34:N34)</f>
        <v>0.29109589080326259</v>
      </c>
    </row>
    <row r="35" spans="2:17 16384:16384" ht="22.5" customHeight="1">
      <c r="B35" s="430"/>
      <c r="C35" s="432"/>
      <c r="D35" s="430"/>
      <c r="E35" s="430"/>
      <c r="F35" s="20" t="s">
        <v>42</v>
      </c>
      <c r="G35" s="430"/>
      <c r="H35" s="418"/>
      <c r="I35" s="21" t="s">
        <v>43</v>
      </c>
      <c r="J35" s="21" t="s">
        <v>11</v>
      </c>
      <c r="K35" s="21">
        <v>67.13</v>
      </c>
      <c r="L35" s="23">
        <v>0.78082191781140864</v>
      </c>
      <c r="M35" s="23">
        <v>-2.5760930763327914E-3</v>
      </c>
      <c r="N35" s="23">
        <v>2.5760930763327914E-3</v>
      </c>
      <c r="O35" s="84">
        <f>SUM(L35:N35)</f>
        <v>0.78082191781140864</v>
      </c>
    </row>
    <row r="36" spans="2:17 16384:16384" ht="12" thickBot="1"/>
    <row r="37" spans="2:17 16384:16384" s="2" customFormat="1" ht="22.5" customHeight="1" thickBot="1">
      <c r="E37" s="441" t="s">
        <v>549</v>
      </c>
      <c r="F37" s="442"/>
      <c r="G37" s="215" t="s">
        <v>930</v>
      </c>
      <c r="H37" s="423" t="s">
        <v>5</v>
      </c>
      <c r="I37" s="424"/>
      <c r="J37" s="425"/>
      <c r="K37" s="215" t="s">
        <v>930</v>
      </c>
      <c r="L37" s="235">
        <f t="shared" ref="L37:N37" si="2">SUM(L31:L36)</f>
        <v>5698977.0171232875</v>
      </c>
      <c r="M37" s="235">
        <f t="shared" si="2"/>
        <v>12814565.848659603</v>
      </c>
      <c r="N37" s="235">
        <f t="shared" si="2"/>
        <v>12229526.808874646</v>
      </c>
      <c r="O37" s="235">
        <f>SUM(O31:O36)</f>
        <v>30743069.674657539</v>
      </c>
      <c r="P37" s="416">
        <f>SUM(L37:N37)</f>
        <v>30743069.674657539</v>
      </c>
      <c r="Q37" s="415" t="b">
        <f>O37=P37</f>
        <v>1</v>
      </c>
      <c r="XFD37" s="1"/>
    </row>
    <row r="38" spans="2:17 16384:16384">
      <c r="L38" s="401"/>
      <c r="M38" s="401">
        <f>SUM(M37:N37)</f>
        <v>25044092.657534249</v>
      </c>
      <c r="N38" s="401"/>
    </row>
    <row r="39" spans="2:17 16384:16384"/>
    <row r="40" spans="2:17 16384:16384"/>
    <row r="41" spans="2:17 16384:16384" ht="12" thickBot="1"/>
    <row r="42" spans="2:17 16384:16384" ht="28.5" customHeight="1" thickBot="1">
      <c r="B42" s="324" t="s">
        <v>418</v>
      </c>
      <c r="C42" s="325" t="s">
        <v>419</v>
      </c>
      <c r="D42" s="324" t="s">
        <v>1021</v>
      </c>
      <c r="E42" s="325" t="s">
        <v>420</v>
      </c>
      <c r="F42" s="324" t="s">
        <v>421</v>
      </c>
      <c r="G42" s="360" t="s">
        <v>1031</v>
      </c>
      <c r="H42" s="326" t="s">
        <v>573</v>
      </c>
      <c r="I42" s="326" t="s">
        <v>423</v>
      </c>
      <c r="J42" s="326" t="s">
        <v>424</v>
      </c>
      <c r="K42" s="327" t="s">
        <v>425</v>
      </c>
      <c r="L42" s="328" t="s">
        <v>426</v>
      </c>
      <c r="M42" s="328" t="s">
        <v>4</v>
      </c>
      <c r="N42" s="328" t="s">
        <v>574</v>
      </c>
      <c r="O42" s="328" t="s">
        <v>575</v>
      </c>
    </row>
    <row r="43" spans="2:17 16384:16384" s="2" customFormat="1" ht="15.75" customHeight="1">
      <c r="B43" s="438" t="s">
        <v>757</v>
      </c>
      <c r="C43" s="439"/>
      <c r="D43" s="439"/>
      <c r="E43" s="439"/>
      <c r="F43" s="439"/>
      <c r="G43" s="440"/>
      <c r="H43" s="78" t="s">
        <v>428</v>
      </c>
      <c r="I43" s="420" t="s">
        <v>757</v>
      </c>
      <c r="J43" s="421"/>
      <c r="K43" s="79" t="s">
        <v>428</v>
      </c>
      <c r="L43" s="389"/>
      <c r="M43" s="390"/>
      <c r="N43" s="390"/>
      <c r="O43" s="391" t="s">
        <v>681</v>
      </c>
      <c r="P43" s="415"/>
      <c r="Q43" s="415"/>
      <c r="XFD43" s="1"/>
    </row>
    <row r="44" spans="2:17 16384:16384" ht="26.25" customHeight="1">
      <c r="B44" s="20">
        <v>1</v>
      </c>
      <c r="C44" s="36" t="s">
        <v>833</v>
      </c>
      <c r="D44" s="20"/>
      <c r="E44" s="20" t="s">
        <v>610</v>
      </c>
      <c r="F44" s="20" t="s">
        <v>73</v>
      </c>
      <c r="G44" s="20"/>
      <c r="H44" s="21">
        <v>50</v>
      </c>
      <c r="I44" s="21" t="s">
        <v>598</v>
      </c>
      <c r="J44" s="21" t="s">
        <v>1</v>
      </c>
      <c r="K44" s="21">
        <v>50</v>
      </c>
      <c r="L44" s="23">
        <v>183740.87671232875</v>
      </c>
      <c r="M44" s="23">
        <v>316425.21612948022</v>
      </c>
      <c r="N44" s="23">
        <v>355521.78387051978</v>
      </c>
      <c r="O44" s="412">
        <f>SUM(L44:N44)</f>
        <v>855687.87671232875</v>
      </c>
    </row>
    <row r="45" spans="2:17 16384:16384" ht="12" thickBot="1"/>
    <row r="46" spans="2:17 16384:16384" s="2" customFormat="1" ht="22.5" customHeight="1" thickBot="1">
      <c r="E46" s="441" t="s">
        <v>610</v>
      </c>
      <c r="F46" s="442"/>
      <c r="G46" s="215" t="s">
        <v>930</v>
      </c>
      <c r="H46" s="423" t="s">
        <v>5</v>
      </c>
      <c r="I46" s="424"/>
      <c r="J46" s="425"/>
      <c r="K46" s="215" t="s">
        <v>930</v>
      </c>
      <c r="L46" s="235">
        <f t="shared" ref="L46:N46" si="3">SUM(L44:L45)</f>
        <v>183740.87671232875</v>
      </c>
      <c r="M46" s="235">
        <f t="shared" si="3"/>
        <v>316425.21612948022</v>
      </c>
      <c r="N46" s="235">
        <f t="shared" si="3"/>
        <v>355521.78387051978</v>
      </c>
      <c r="O46" s="235">
        <f>SUM(O44:O45)</f>
        <v>855687.87671232875</v>
      </c>
      <c r="P46" s="416">
        <f>SUM(L46:N46)</f>
        <v>855687.87671232875</v>
      </c>
      <c r="Q46" s="415" t="b">
        <f>O46=P46</f>
        <v>1</v>
      </c>
      <c r="XFD46" s="1"/>
    </row>
    <row r="47" spans="2:17 16384:16384">
      <c r="L47" s="401"/>
      <c r="M47" s="401">
        <f>SUM(M46:N46)</f>
        <v>671947</v>
      </c>
      <c r="N47" s="401"/>
    </row>
    <row r="48" spans="2:17 16384:16384">
      <c r="M48" s="234"/>
    </row>
    <row r="49" spans="2:17 16384:16384">
      <c r="M49" s="234"/>
    </row>
    <row r="50" spans="2:17 16384:16384" ht="12" thickBot="1"/>
    <row r="51" spans="2:17 16384:16384" ht="28.5" customHeight="1" thickBot="1">
      <c r="B51" s="324" t="s">
        <v>418</v>
      </c>
      <c r="C51" s="325" t="s">
        <v>419</v>
      </c>
      <c r="D51" s="324" t="s">
        <v>1021</v>
      </c>
      <c r="E51" s="325" t="s">
        <v>420</v>
      </c>
      <c r="F51" s="324" t="s">
        <v>421</v>
      </c>
      <c r="G51" s="360" t="s">
        <v>1031</v>
      </c>
      <c r="H51" s="326" t="s">
        <v>573</v>
      </c>
      <c r="I51" s="326" t="s">
        <v>423</v>
      </c>
      <c r="J51" s="326" t="s">
        <v>424</v>
      </c>
      <c r="K51" s="327" t="s">
        <v>425</v>
      </c>
      <c r="L51" s="328" t="s">
        <v>426</v>
      </c>
      <c r="M51" s="328" t="s">
        <v>4</v>
      </c>
      <c r="N51" s="328" t="s">
        <v>574</v>
      </c>
      <c r="O51" s="328" t="s">
        <v>575</v>
      </c>
    </row>
    <row r="52" spans="2:17 16384:16384" s="2" customFormat="1" ht="15.75" customHeight="1">
      <c r="B52" s="438" t="s">
        <v>757</v>
      </c>
      <c r="C52" s="439"/>
      <c r="D52" s="439"/>
      <c r="E52" s="439"/>
      <c r="F52" s="439"/>
      <c r="G52" s="440"/>
      <c r="H52" s="78" t="s">
        <v>428</v>
      </c>
      <c r="I52" s="420" t="s">
        <v>757</v>
      </c>
      <c r="J52" s="421"/>
      <c r="K52" s="79" t="s">
        <v>428</v>
      </c>
      <c r="L52" s="389"/>
      <c r="M52" s="390"/>
      <c r="N52" s="390"/>
      <c r="O52" s="391" t="s">
        <v>681</v>
      </c>
      <c r="P52" s="415"/>
      <c r="Q52" s="415"/>
      <c r="XFD52" s="1"/>
    </row>
    <row r="53" spans="2:17 16384:16384" ht="27.75" customHeight="1">
      <c r="B53" s="20">
        <v>1</v>
      </c>
      <c r="C53" s="36" t="s">
        <v>834</v>
      </c>
      <c r="D53" s="20"/>
      <c r="E53" s="20" t="s">
        <v>509</v>
      </c>
      <c r="F53" s="20" t="s">
        <v>384</v>
      </c>
      <c r="G53" s="20"/>
      <c r="H53" s="21">
        <v>103.27</v>
      </c>
      <c r="I53" s="21" t="s">
        <v>28</v>
      </c>
      <c r="J53" s="21" t="s">
        <v>187</v>
      </c>
      <c r="K53" s="21">
        <v>37.840000000000003</v>
      </c>
      <c r="L53" s="23">
        <v>2275278.5342465751</v>
      </c>
      <c r="M53" s="23">
        <v>5456237.7030330282</v>
      </c>
      <c r="N53" s="23">
        <v>5837187.2969669718</v>
      </c>
      <c r="O53" s="412">
        <f>SUM(L53:N53)</f>
        <v>13568703.534246575</v>
      </c>
    </row>
    <row r="54" spans="2:17 16384:16384" ht="27.75" customHeight="1">
      <c r="B54" s="20">
        <v>2</v>
      </c>
      <c r="C54" s="36" t="s">
        <v>835</v>
      </c>
      <c r="D54" s="20"/>
      <c r="E54" s="20" t="s">
        <v>509</v>
      </c>
      <c r="F54" s="20" t="s">
        <v>34</v>
      </c>
      <c r="G54" s="20" t="s">
        <v>916</v>
      </c>
      <c r="H54" s="21">
        <v>539.78</v>
      </c>
      <c r="I54" s="21" t="s">
        <v>35</v>
      </c>
      <c r="J54" s="21" t="s">
        <v>1</v>
      </c>
      <c r="K54" s="21">
        <v>283.17</v>
      </c>
      <c r="L54" s="23">
        <v>0</v>
      </c>
      <c r="M54" s="23">
        <v>0</v>
      </c>
      <c r="N54" s="23">
        <v>0</v>
      </c>
      <c r="O54" s="84">
        <f>SUM(L54:N54)</f>
        <v>0</v>
      </c>
    </row>
    <row r="55" spans="2:17 16384:16384" ht="22.5" customHeight="1">
      <c r="B55" s="429">
        <v>3</v>
      </c>
      <c r="C55" s="431" t="s">
        <v>836</v>
      </c>
      <c r="D55" s="429"/>
      <c r="E55" s="429" t="s">
        <v>509</v>
      </c>
      <c r="F55" s="20" t="s">
        <v>36</v>
      </c>
      <c r="G55" s="429"/>
      <c r="H55" s="417">
        <v>444.15</v>
      </c>
      <c r="I55" s="21" t="s">
        <v>37</v>
      </c>
      <c r="J55" s="21" t="s">
        <v>1</v>
      </c>
      <c r="K55" s="21">
        <v>216.45</v>
      </c>
      <c r="L55" s="23">
        <v>21645000</v>
      </c>
      <c r="M55" s="23">
        <v>18677439.55093132</v>
      </c>
      <c r="N55" s="23">
        <v>10554747.836054981</v>
      </c>
      <c r="O55" s="412">
        <f>SUM(L55:N55)</f>
        <v>50877187.3869863</v>
      </c>
    </row>
    <row r="56" spans="2:17 16384:16384" ht="22.5" customHeight="1">
      <c r="B56" s="430"/>
      <c r="C56" s="432"/>
      <c r="D56" s="430"/>
      <c r="E56" s="430"/>
      <c r="F56" s="20" t="s">
        <v>38</v>
      </c>
      <c r="G56" s="430"/>
      <c r="H56" s="418"/>
      <c r="I56" s="21" t="s">
        <v>591</v>
      </c>
      <c r="J56" s="21" t="s">
        <v>11</v>
      </c>
      <c r="K56" s="21">
        <v>227.7</v>
      </c>
      <c r="L56" s="23">
        <v>22770000</v>
      </c>
      <c r="M56" s="23">
        <v>19147726.468462378</v>
      </c>
      <c r="N56" s="23">
        <v>10630316.004140364</v>
      </c>
      <c r="O56" s="412">
        <f>SUM(L56:N56)</f>
        <v>52548042.47260274</v>
      </c>
    </row>
    <row r="57" spans="2:17 16384:16384" ht="12" thickBot="1"/>
    <row r="58" spans="2:17 16384:16384" s="2" customFormat="1" ht="22.5" customHeight="1" thickBot="1">
      <c r="E58" s="441" t="s">
        <v>509</v>
      </c>
      <c r="F58" s="442"/>
      <c r="G58" s="215" t="s">
        <v>930</v>
      </c>
      <c r="H58" s="423" t="s">
        <v>5</v>
      </c>
      <c r="I58" s="424"/>
      <c r="J58" s="425"/>
      <c r="K58" s="215" t="s">
        <v>930</v>
      </c>
      <c r="L58" s="235">
        <f t="shared" ref="L58:N58" si="4">SUM(L53:L57)</f>
        <v>46690278.534246579</v>
      </c>
      <c r="M58" s="235">
        <f t="shared" si="4"/>
        <v>43281403.722426727</v>
      </c>
      <c r="N58" s="235">
        <f t="shared" si="4"/>
        <v>27022251.137162317</v>
      </c>
      <c r="O58" s="235">
        <f>SUM(O53:O57)</f>
        <v>116993933.39383562</v>
      </c>
      <c r="P58" s="416">
        <f>SUM(L58:N58)</f>
        <v>116993933.39383562</v>
      </c>
      <c r="Q58" s="415" t="b">
        <f>O58=P58</f>
        <v>1</v>
      </c>
      <c r="XFD58" s="1"/>
    </row>
    <row r="59" spans="2:17 16384:16384">
      <c r="L59" s="401"/>
      <c r="M59" s="401">
        <f>SUM(M58:N58)</f>
        <v>70303654.85958904</v>
      </c>
      <c r="N59" s="401"/>
    </row>
    <row r="60" spans="2:17 16384:16384"/>
    <row r="61" spans="2:17 16384:16384"/>
    <row r="62" spans="2:17 16384:16384" ht="12" thickBot="1"/>
    <row r="63" spans="2:17 16384:16384" ht="28.5" customHeight="1" thickBot="1">
      <c r="B63" s="324" t="s">
        <v>418</v>
      </c>
      <c r="C63" s="325" t="s">
        <v>419</v>
      </c>
      <c r="D63" s="324" t="s">
        <v>1021</v>
      </c>
      <c r="E63" s="325" t="s">
        <v>420</v>
      </c>
      <c r="F63" s="324" t="s">
        <v>421</v>
      </c>
      <c r="G63" s="360" t="s">
        <v>1031</v>
      </c>
      <c r="H63" s="326" t="s">
        <v>573</v>
      </c>
      <c r="I63" s="326" t="s">
        <v>423</v>
      </c>
      <c r="J63" s="326" t="s">
        <v>424</v>
      </c>
      <c r="K63" s="327" t="s">
        <v>425</v>
      </c>
      <c r="L63" s="328" t="s">
        <v>426</v>
      </c>
      <c r="M63" s="328" t="s">
        <v>4</v>
      </c>
      <c r="N63" s="328" t="s">
        <v>574</v>
      </c>
      <c r="O63" s="328" t="s">
        <v>575</v>
      </c>
    </row>
    <row r="64" spans="2:17 16384:16384" s="2" customFormat="1" ht="15.75" customHeight="1">
      <c r="B64" s="438" t="s">
        <v>757</v>
      </c>
      <c r="C64" s="439"/>
      <c r="D64" s="439"/>
      <c r="E64" s="439"/>
      <c r="F64" s="439"/>
      <c r="G64" s="440"/>
      <c r="H64" s="78" t="s">
        <v>428</v>
      </c>
      <c r="I64" s="420" t="s">
        <v>757</v>
      </c>
      <c r="J64" s="421"/>
      <c r="K64" s="79" t="s">
        <v>428</v>
      </c>
      <c r="L64" s="389"/>
      <c r="M64" s="390"/>
      <c r="N64" s="390"/>
      <c r="O64" s="391" t="s">
        <v>681</v>
      </c>
      <c r="P64" s="415"/>
      <c r="Q64" s="415"/>
      <c r="XFD64" s="1"/>
    </row>
    <row r="65" spans="1:15" ht="27" customHeight="1">
      <c r="B65" s="20">
        <v>1</v>
      </c>
      <c r="C65" s="36" t="s">
        <v>843</v>
      </c>
      <c r="D65" s="20"/>
      <c r="E65" s="20" t="s">
        <v>484</v>
      </c>
      <c r="F65" s="20" t="s">
        <v>72</v>
      </c>
      <c r="G65" s="20"/>
      <c r="H65" s="21">
        <v>50</v>
      </c>
      <c r="I65" s="21" t="s">
        <v>598</v>
      </c>
      <c r="J65" s="21" t="s">
        <v>1</v>
      </c>
      <c r="K65" s="21">
        <v>50</v>
      </c>
      <c r="L65" s="23">
        <v>741604.87671232945</v>
      </c>
      <c r="M65" s="23">
        <v>1794255.3256736726</v>
      </c>
      <c r="N65" s="23">
        <v>1567740.6743263274</v>
      </c>
      <c r="O65" s="412">
        <f t="shared" ref="O65:O95" si="5">SUM(L65:N65)</f>
        <v>4103600.8767123297</v>
      </c>
    </row>
    <row r="66" spans="1:15" ht="25.5" customHeight="1">
      <c r="B66" s="20">
        <v>2</v>
      </c>
      <c r="C66" s="36" t="s">
        <v>837</v>
      </c>
      <c r="D66" s="20"/>
      <c r="E66" s="20" t="s">
        <v>484</v>
      </c>
      <c r="F66" s="20" t="s">
        <v>71</v>
      </c>
      <c r="G66" s="20"/>
      <c r="H66" s="21">
        <v>50</v>
      </c>
      <c r="I66" s="21" t="s">
        <v>599</v>
      </c>
      <c r="J66" s="21" t="s">
        <v>1</v>
      </c>
      <c r="K66" s="21">
        <v>50</v>
      </c>
      <c r="L66" s="23">
        <v>1249999.9999999995</v>
      </c>
      <c r="M66" s="23">
        <v>3923921.8185068485</v>
      </c>
      <c r="N66" s="23">
        <v>3918896.7602602742</v>
      </c>
      <c r="O66" s="412">
        <f t="shared" si="5"/>
        <v>9092818.5787671227</v>
      </c>
    </row>
    <row r="67" spans="1:15" ht="24.75" customHeight="1">
      <c r="B67" s="20">
        <v>3</v>
      </c>
      <c r="C67" s="36" t="s">
        <v>838</v>
      </c>
      <c r="D67" s="20"/>
      <c r="E67" s="20" t="s">
        <v>484</v>
      </c>
      <c r="F67" s="20" t="s">
        <v>70</v>
      </c>
      <c r="G67" s="20"/>
      <c r="H67" s="21">
        <v>49.5</v>
      </c>
      <c r="I67" s="21" t="s">
        <v>600</v>
      </c>
      <c r="J67" s="21" t="s">
        <v>1</v>
      </c>
      <c r="K67" s="21">
        <v>49.5</v>
      </c>
      <c r="L67" s="23">
        <v>6234.8630136996508</v>
      </c>
      <c r="M67" s="23">
        <v>367.78179921180089</v>
      </c>
      <c r="N67" s="23">
        <v>368.21820078819911</v>
      </c>
      <c r="O67" s="412">
        <f t="shared" si="5"/>
        <v>6970.8630136996508</v>
      </c>
    </row>
    <row r="68" spans="1:15" ht="26.25" customHeight="1">
      <c r="B68" s="20">
        <v>4</v>
      </c>
      <c r="C68" s="36" t="s">
        <v>839</v>
      </c>
      <c r="D68" s="20"/>
      <c r="E68" s="20" t="s">
        <v>484</v>
      </c>
      <c r="F68" s="20" t="s">
        <v>389</v>
      </c>
      <c r="G68" s="20"/>
      <c r="H68" s="21">
        <v>275.73</v>
      </c>
      <c r="I68" s="21" t="s">
        <v>601</v>
      </c>
      <c r="J68" s="21" t="s">
        <v>1</v>
      </c>
      <c r="K68" s="21">
        <v>206.8</v>
      </c>
      <c r="L68" s="23">
        <v>5182100.7260273946</v>
      </c>
      <c r="M68" s="23">
        <v>5200132.0784293497</v>
      </c>
      <c r="N68" s="23">
        <v>6231142.9215706503</v>
      </c>
      <c r="O68" s="412">
        <f t="shared" si="5"/>
        <v>16613375.726027396</v>
      </c>
    </row>
    <row r="69" spans="1:15" ht="27" customHeight="1">
      <c r="B69" s="20">
        <v>5</v>
      </c>
      <c r="C69" s="36" t="s">
        <v>840</v>
      </c>
      <c r="D69" s="20"/>
      <c r="E69" s="20" t="s">
        <v>484</v>
      </c>
      <c r="F69" s="20" t="s">
        <v>390</v>
      </c>
      <c r="G69" s="20"/>
      <c r="H69" s="21">
        <v>270.45</v>
      </c>
      <c r="I69" s="21" t="s">
        <v>602</v>
      </c>
      <c r="J69" s="21" t="s">
        <v>1</v>
      </c>
      <c r="K69" s="21">
        <v>156.15</v>
      </c>
      <c r="L69" s="23">
        <v>3906279.2328767143</v>
      </c>
      <c r="M69" s="23">
        <v>3537910.8849243755</v>
      </c>
      <c r="N69" s="23">
        <v>4315152.1150756245</v>
      </c>
      <c r="O69" s="412">
        <f t="shared" si="5"/>
        <v>11759342.232876714</v>
      </c>
    </row>
    <row r="70" spans="1:15" ht="27" customHeight="1">
      <c r="B70" s="20">
        <v>6</v>
      </c>
      <c r="C70" s="36" t="s">
        <v>841</v>
      </c>
      <c r="D70" s="20"/>
      <c r="E70" s="20" t="s">
        <v>484</v>
      </c>
      <c r="F70" s="20" t="s">
        <v>391</v>
      </c>
      <c r="G70" s="20"/>
      <c r="H70" s="21">
        <v>170.86</v>
      </c>
      <c r="I70" s="21" t="s">
        <v>603</v>
      </c>
      <c r="J70" s="21" t="s">
        <v>1</v>
      </c>
      <c r="K70" s="21">
        <v>67.930000000000007</v>
      </c>
      <c r="L70" s="23">
        <v>417860.54794520512</v>
      </c>
      <c r="M70" s="23">
        <v>224475.96692737867</v>
      </c>
      <c r="N70" s="23">
        <v>287852.03307262133</v>
      </c>
      <c r="O70" s="412">
        <f t="shared" si="5"/>
        <v>930188.54794520512</v>
      </c>
    </row>
    <row r="71" spans="1:15" ht="27" customHeight="1">
      <c r="B71" s="20">
        <v>7</v>
      </c>
      <c r="C71" s="36" t="s">
        <v>842</v>
      </c>
      <c r="D71" s="20"/>
      <c r="E71" s="20" t="s">
        <v>484</v>
      </c>
      <c r="F71" s="20" t="s">
        <v>12</v>
      </c>
      <c r="G71" s="20"/>
      <c r="H71" s="21">
        <v>242.23</v>
      </c>
      <c r="I71" s="21" t="s">
        <v>478</v>
      </c>
      <c r="J71" s="21" t="s">
        <v>11</v>
      </c>
      <c r="K71" s="21">
        <v>242.24</v>
      </c>
      <c r="L71" s="23">
        <v>0.43493150779977441</v>
      </c>
      <c r="M71" s="23">
        <v>0</v>
      </c>
      <c r="N71" s="23">
        <v>0</v>
      </c>
      <c r="O71" s="84">
        <f>SUM(L71:N71)</f>
        <v>0.43493150779977441</v>
      </c>
    </row>
    <row r="72" spans="1:15" ht="28.5" customHeight="1">
      <c r="B72" s="20">
        <v>8</v>
      </c>
      <c r="C72" s="36" t="s">
        <v>844</v>
      </c>
      <c r="D72" s="20"/>
      <c r="E72" s="20" t="s">
        <v>484</v>
      </c>
      <c r="F72" s="20" t="s">
        <v>392</v>
      </c>
      <c r="G72" s="20"/>
      <c r="H72" s="21">
        <v>114.27</v>
      </c>
      <c r="I72" s="21" t="s">
        <v>604</v>
      </c>
      <c r="J72" s="21" t="s">
        <v>1</v>
      </c>
      <c r="K72" s="21">
        <v>83.09</v>
      </c>
      <c r="L72" s="23">
        <v>8358566.5753424652</v>
      </c>
      <c r="M72" s="23">
        <v>4852971.9294539317</v>
      </c>
      <c r="N72" s="23">
        <v>5901867.0705460683</v>
      </c>
      <c r="O72" s="412">
        <f t="shared" si="5"/>
        <v>19113405.575342465</v>
      </c>
    </row>
    <row r="73" spans="1:15" ht="22.5" customHeight="1">
      <c r="B73" s="429">
        <v>9</v>
      </c>
      <c r="C73" s="431" t="s">
        <v>817</v>
      </c>
      <c r="D73" s="429"/>
      <c r="E73" s="429" t="s">
        <v>484</v>
      </c>
      <c r="F73" s="20" t="s">
        <v>214</v>
      </c>
      <c r="G73" s="429"/>
      <c r="H73" s="417">
        <v>540</v>
      </c>
      <c r="I73" s="21" t="s">
        <v>543</v>
      </c>
      <c r="J73" s="21" t="s">
        <v>1</v>
      </c>
      <c r="K73" s="21">
        <v>269</v>
      </c>
      <c r="L73" s="23">
        <v>6724437.6438356191</v>
      </c>
      <c r="M73" s="23">
        <v>2608409.6398438737</v>
      </c>
      <c r="N73" s="23">
        <v>2832847.3601561263</v>
      </c>
      <c r="O73" s="412">
        <f t="shared" si="5"/>
        <v>12165694.643835619</v>
      </c>
    </row>
    <row r="74" spans="1:15" ht="22.5" customHeight="1">
      <c r="B74" s="437"/>
      <c r="C74" s="455"/>
      <c r="D74" s="437"/>
      <c r="E74" s="437"/>
      <c r="F74" s="20" t="s">
        <v>215</v>
      </c>
      <c r="G74" s="437"/>
      <c r="H74" s="419"/>
      <c r="I74" s="21" t="s">
        <v>468</v>
      </c>
      <c r="J74" s="21" t="s">
        <v>11</v>
      </c>
      <c r="K74" s="21">
        <v>48</v>
      </c>
      <c r="L74" s="23">
        <v>2409775.0000000009</v>
      </c>
      <c r="M74" s="23">
        <v>1929742.2586575344</v>
      </c>
      <c r="N74" s="23">
        <v>1060543.2413424656</v>
      </c>
      <c r="O74" s="412">
        <f t="shared" si="5"/>
        <v>5400060.5000000009</v>
      </c>
    </row>
    <row r="75" spans="1:15" ht="22.5" customHeight="1">
      <c r="B75" s="430"/>
      <c r="C75" s="432"/>
      <c r="D75" s="430"/>
      <c r="E75" s="430"/>
      <c r="F75" s="20" t="s">
        <v>393</v>
      </c>
      <c r="G75" s="430"/>
      <c r="H75" s="418"/>
      <c r="I75" s="21" t="s">
        <v>452</v>
      </c>
      <c r="J75" s="21" t="s">
        <v>187</v>
      </c>
      <c r="K75" s="21">
        <v>223.08</v>
      </c>
      <c r="L75" s="23">
        <v>11154941.684931505</v>
      </c>
      <c r="M75" s="23">
        <v>7976847.6420686804</v>
      </c>
      <c r="N75" s="23">
        <v>4649078.3579313196</v>
      </c>
      <c r="O75" s="412">
        <f t="shared" si="5"/>
        <v>23780867.684931505</v>
      </c>
    </row>
    <row r="76" spans="1:15" ht="38.25" customHeight="1">
      <c r="B76" s="20">
        <v>10</v>
      </c>
      <c r="C76" s="385" t="s">
        <v>1109</v>
      </c>
      <c r="D76" s="20"/>
      <c r="E76" s="20" t="s">
        <v>484</v>
      </c>
      <c r="F76" s="20" t="s">
        <v>58</v>
      </c>
      <c r="G76" s="20"/>
      <c r="H76" s="21">
        <v>423</v>
      </c>
      <c r="I76" s="21" t="s">
        <v>2</v>
      </c>
      <c r="J76" s="21" t="s">
        <v>11</v>
      </c>
      <c r="K76" s="21">
        <v>211.5</v>
      </c>
      <c r="L76" s="23">
        <v>0</v>
      </c>
      <c r="M76" s="23">
        <v>0</v>
      </c>
      <c r="N76" s="23">
        <v>0</v>
      </c>
      <c r="O76" s="84">
        <f>SUM(L76:N76)</f>
        <v>0</v>
      </c>
    </row>
    <row r="77" spans="1:15" ht="26.25" customHeight="1">
      <c r="A77" s="358" t="s">
        <v>1023</v>
      </c>
      <c r="B77" s="20">
        <v>11</v>
      </c>
      <c r="C77" s="36" t="s">
        <v>845</v>
      </c>
      <c r="D77" s="20"/>
      <c r="E77" s="20" t="s">
        <v>484</v>
      </c>
      <c r="F77" s="20" t="s">
        <v>60</v>
      </c>
      <c r="G77" s="20" t="s">
        <v>916</v>
      </c>
      <c r="H77" s="21">
        <v>224.33</v>
      </c>
      <c r="I77" s="21" t="s">
        <v>61</v>
      </c>
      <c r="J77" s="21" t="s">
        <v>1</v>
      </c>
      <c r="K77" s="21">
        <v>224.33</v>
      </c>
      <c r="L77" s="23">
        <v>0.60616438463330269</v>
      </c>
      <c r="M77" s="23">
        <v>-4.3208857239211265E-2</v>
      </c>
      <c r="N77" s="23">
        <v>4.3208857239211265E-2</v>
      </c>
      <c r="O77" s="84">
        <f>SUM(L77:N77)</f>
        <v>0.60616438463330269</v>
      </c>
    </row>
    <row r="78" spans="1:15" ht="26.25" customHeight="1">
      <c r="B78" s="20">
        <v>12</v>
      </c>
      <c r="C78" s="36" t="s">
        <v>846</v>
      </c>
      <c r="D78" s="20"/>
      <c r="E78" s="20" t="s">
        <v>484</v>
      </c>
      <c r="F78" s="20" t="s">
        <v>62</v>
      </c>
      <c r="G78" s="20"/>
      <c r="H78" s="21">
        <v>486</v>
      </c>
      <c r="I78" s="21" t="s">
        <v>607</v>
      </c>
      <c r="J78" s="21" t="s">
        <v>11</v>
      </c>
      <c r="K78" s="21">
        <v>243</v>
      </c>
      <c r="L78" s="23">
        <v>0</v>
      </c>
      <c r="M78" s="23">
        <v>0</v>
      </c>
      <c r="N78" s="23">
        <v>0</v>
      </c>
      <c r="O78" s="84">
        <f>SUM(L78:N78)</f>
        <v>0</v>
      </c>
    </row>
    <row r="79" spans="1:15" ht="22.5" customHeight="1">
      <c r="B79" s="429">
        <v>13</v>
      </c>
      <c r="C79" s="458" t="s">
        <v>1063</v>
      </c>
      <c r="D79" s="429"/>
      <c r="E79" s="429" t="s">
        <v>484</v>
      </c>
      <c r="F79" s="20" t="s">
        <v>611</v>
      </c>
      <c r="G79" s="429"/>
      <c r="H79" s="417">
        <v>529.20000000000005</v>
      </c>
      <c r="I79" s="21" t="s">
        <v>608</v>
      </c>
      <c r="J79" s="21" t="s">
        <v>1</v>
      </c>
      <c r="K79" s="21">
        <v>360.99</v>
      </c>
      <c r="L79" s="23">
        <v>9024750.1215753406</v>
      </c>
      <c r="M79" s="23">
        <v>4258514.0523751173</v>
      </c>
      <c r="N79" s="23">
        <v>1950620.4733098138</v>
      </c>
      <c r="O79" s="412">
        <f t="shared" si="5"/>
        <v>15233884.647260271</v>
      </c>
    </row>
    <row r="80" spans="1:15" ht="22.5" customHeight="1">
      <c r="B80" s="430"/>
      <c r="C80" s="432"/>
      <c r="D80" s="430"/>
      <c r="E80" s="430"/>
      <c r="F80" s="20" t="s">
        <v>612</v>
      </c>
      <c r="G80" s="430"/>
      <c r="H80" s="418"/>
      <c r="I80" s="21" t="s">
        <v>609</v>
      </c>
      <c r="J80" s="21" t="s">
        <v>11</v>
      </c>
      <c r="K80" s="21">
        <v>168.21</v>
      </c>
      <c r="L80" s="23">
        <v>13484847.452054795</v>
      </c>
      <c r="M80" s="23">
        <v>5361835.8004595609</v>
      </c>
      <c r="N80" s="23">
        <v>2892451.192691124</v>
      </c>
      <c r="O80" s="412">
        <f t="shared" si="5"/>
        <v>21739134.44520548</v>
      </c>
    </row>
    <row r="81" spans="2:15" ht="22.5" customHeight="1">
      <c r="B81" s="429">
        <v>14</v>
      </c>
      <c r="C81" s="431" t="s">
        <v>847</v>
      </c>
      <c r="D81" s="429"/>
      <c r="E81" s="429" t="s">
        <v>484</v>
      </c>
      <c r="F81" s="20" t="s">
        <v>613</v>
      </c>
      <c r="G81" s="429"/>
      <c r="H81" s="417">
        <v>529.20000000000005</v>
      </c>
      <c r="I81" s="21" t="s">
        <v>608</v>
      </c>
      <c r="J81" s="21" t="s">
        <v>1</v>
      </c>
      <c r="K81" s="21">
        <v>323.19</v>
      </c>
      <c r="L81" s="23">
        <v>5573823.5428082179</v>
      </c>
      <c r="M81" s="23">
        <v>2293166.013269281</v>
      </c>
      <c r="N81" s="23">
        <v>1108691.5141279793</v>
      </c>
      <c r="O81" s="412">
        <f t="shared" si="5"/>
        <v>8975681.070205478</v>
      </c>
    </row>
    <row r="82" spans="2:15" ht="22.5" customHeight="1">
      <c r="B82" s="430"/>
      <c r="C82" s="432"/>
      <c r="D82" s="430"/>
      <c r="E82" s="430"/>
      <c r="F82" s="20" t="s">
        <v>614</v>
      </c>
      <c r="G82" s="430"/>
      <c r="H82" s="418"/>
      <c r="I82" s="21" t="s">
        <v>609</v>
      </c>
      <c r="J82" s="21" t="s">
        <v>11</v>
      </c>
      <c r="K82" s="21">
        <v>206.01</v>
      </c>
      <c r="L82" s="23">
        <v>8980169.9863013737</v>
      </c>
      <c r="M82" s="23">
        <v>3101634.5852334397</v>
      </c>
      <c r="N82" s="23">
        <v>1532042.2435336837</v>
      </c>
      <c r="O82" s="412">
        <f t="shared" si="5"/>
        <v>13613846.815068496</v>
      </c>
    </row>
    <row r="83" spans="2:15" ht="22.5" customHeight="1">
      <c r="B83" s="429">
        <v>15</v>
      </c>
      <c r="C83" s="431" t="s">
        <v>848</v>
      </c>
      <c r="D83" s="429"/>
      <c r="E83" s="429" t="s">
        <v>484</v>
      </c>
      <c r="F83" s="20" t="s">
        <v>615</v>
      </c>
      <c r="G83" s="429"/>
      <c r="H83" s="417">
        <v>529</v>
      </c>
      <c r="I83" s="21" t="s">
        <v>608</v>
      </c>
      <c r="J83" s="21" t="s">
        <v>1</v>
      </c>
      <c r="K83" s="21">
        <v>342.99</v>
      </c>
      <c r="L83" s="23">
        <v>3871704.9948630147</v>
      </c>
      <c r="M83" s="23">
        <v>1363793.4936697315</v>
      </c>
      <c r="N83" s="23">
        <v>702814.50633026846</v>
      </c>
      <c r="O83" s="412">
        <f t="shared" si="5"/>
        <v>5938312.9948630147</v>
      </c>
    </row>
    <row r="84" spans="2:15" ht="22.5" customHeight="1">
      <c r="B84" s="430"/>
      <c r="C84" s="432"/>
      <c r="D84" s="430"/>
      <c r="E84" s="430"/>
      <c r="F84" s="20" t="s">
        <v>616</v>
      </c>
      <c r="G84" s="430"/>
      <c r="H84" s="418"/>
      <c r="I84" s="21" t="s">
        <v>609</v>
      </c>
      <c r="J84" s="21" t="s">
        <v>11</v>
      </c>
      <c r="K84" s="21">
        <v>186.21</v>
      </c>
      <c r="L84" s="23">
        <v>7964100.0719178095</v>
      </c>
      <c r="M84" s="23">
        <v>2748628.7666990049</v>
      </c>
      <c r="N84" s="23">
        <v>1349892.664807844</v>
      </c>
      <c r="O84" s="412">
        <f t="shared" si="5"/>
        <v>12062621.503424659</v>
      </c>
    </row>
    <row r="85" spans="2:15" ht="22.5" customHeight="1">
      <c r="B85" s="429">
        <v>16</v>
      </c>
      <c r="C85" s="431" t="s">
        <v>849</v>
      </c>
      <c r="D85" s="429"/>
      <c r="E85" s="429" t="s">
        <v>484</v>
      </c>
      <c r="F85" s="20" t="s">
        <v>13</v>
      </c>
      <c r="G85" s="429"/>
      <c r="H85" s="417">
        <v>540</v>
      </c>
      <c r="I85" s="21" t="s">
        <v>606</v>
      </c>
      <c r="J85" s="21" t="s">
        <v>1</v>
      </c>
      <c r="K85" s="21">
        <v>362.79</v>
      </c>
      <c r="L85" s="23">
        <v>9069751.0719178077</v>
      </c>
      <c r="M85" s="23">
        <v>2729552.9688607622</v>
      </c>
      <c r="N85" s="23">
        <v>1303926.4592214301</v>
      </c>
      <c r="O85" s="412">
        <f t="shared" si="5"/>
        <v>13103230.5</v>
      </c>
    </row>
    <row r="86" spans="2:15" ht="22.5" customHeight="1">
      <c r="B86" s="430"/>
      <c r="C86" s="432"/>
      <c r="D86" s="430"/>
      <c r="E86" s="430"/>
      <c r="F86" s="20" t="s">
        <v>14</v>
      </c>
      <c r="G86" s="430"/>
      <c r="H86" s="418"/>
      <c r="I86" s="21" t="s">
        <v>15</v>
      </c>
      <c r="J86" s="21" t="s">
        <v>11</v>
      </c>
      <c r="K86" s="21">
        <v>177.21</v>
      </c>
      <c r="L86" s="23">
        <v>6645375.4109589029</v>
      </c>
      <c r="M86" s="23">
        <v>1946629.6160803153</v>
      </c>
      <c r="N86" s="23">
        <v>851640.6339196848</v>
      </c>
      <c r="O86" s="412">
        <f t="shared" si="5"/>
        <v>9443645.6609589029</v>
      </c>
    </row>
    <row r="87" spans="2:15" ht="22.5" customHeight="1">
      <c r="B87" s="429">
        <v>17</v>
      </c>
      <c r="C87" s="431" t="s">
        <v>850</v>
      </c>
      <c r="D87" s="429"/>
      <c r="E87" s="429" t="s">
        <v>484</v>
      </c>
      <c r="F87" s="33" t="s">
        <v>16</v>
      </c>
      <c r="G87" s="429" t="s">
        <v>916</v>
      </c>
      <c r="H87" s="417">
        <v>540</v>
      </c>
      <c r="I87" s="21" t="s">
        <v>2</v>
      </c>
      <c r="J87" s="21" t="s">
        <v>1</v>
      </c>
      <c r="K87" s="21">
        <v>362.79</v>
      </c>
      <c r="L87" s="23">
        <v>4030141.2551369844</v>
      </c>
      <c r="M87" s="23">
        <v>147127.84802777256</v>
      </c>
      <c r="N87" s="23">
        <v>90540.151972227424</v>
      </c>
      <c r="O87" s="412">
        <f t="shared" si="5"/>
        <v>4267809.2551369844</v>
      </c>
    </row>
    <row r="88" spans="2:15" ht="22.5" customHeight="1">
      <c r="B88" s="437"/>
      <c r="C88" s="455"/>
      <c r="D88" s="437"/>
      <c r="E88" s="437"/>
      <c r="F88" s="33" t="s">
        <v>17</v>
      </c>
      <c r="G88" s="437"/>
      <c r="H88" s="418"/>
      <c r="I88" s="21" t="s">
        <v>20</v>
      </c>
      <c r="J88" s="21" t="s">
        <v>11</v>
      </c>
      <c r="K88" s="21">
        <v>177.21</v>
      </c>
      <c r="L88" s="23">
        <v>8086117.9160958724</v>
      </c>
      <c r="M88" s="23">
        <v>374195.82192719082</v>
      </c>
      <c r="N88" s="23">
        <v>130792.24656595987</v>
      </c>
      <c r="O88" s="412">
        <f t="shared" si="5"/>
        <v>8591105.9845890235</v>
      </c>
    </row>
    <row r="89" spans="2:15" ht="22.5" customHeight="1">
      <c r="B89" s="437"/>
      <c r="C89" s="455"/>
      <c r="D89" s="437"/>
      <c r="E89" s="437"/>
      <c r="F89" s="33" t="s">
        <v>18</v>
      </c>
      <c r="G89" s="437"/>
      <c r="H89" s="417">
        <v>540</v>
      </c>
      <c r="I89" s="21" t="s">
        <v>2</v>
      </c>
      <c r="J89" s="21" t="s">
        <v>1</v>
      </c>
      <c r="K89" s="21">
        <v>362.79</v>
      </c>
      <c r="L89" s="23">
        <v>13477934.255136985</v>
      </c>
      <c r="M89" s="23">
        <v>492037.06008256704</v>
      </c>
      <c r="N89" s="23">
        <v>302791.93991743296</v>
      </c>
      <c r="O89" s="412">
        <f t="shared" si="5"/>
        <v>14272763.255136985</v>
      </c>
    </row>
    <row r="90" spans="2:15" ht="22.5" customHeight="1">
      <c r="B90" s="430"/>
      <c r="C90" s="432"/>
      <c r="D90" s="430"/>
      <c r="E90" s="430"/>
      <c r="F90" s="33" t="s">
        <v>19</v>
      </c>
      <c r="G90" s="430"/>
      <c r="H90" s="418"/>
      <c r="I90" s="21" t="s">
        <v>20</v>
      </c>
      <c r="J90" s="21" t="s">
        <v>11</v>
      </c>
      <c r="K90" s="21">
        <v>177.21</v>
      </c>
      <c r="L90" s="23">
        <v>11306571.368150685</v>
      </c>
      <c r="M90" s="23">
        <v>451411.4311874648</v>
      </c>
      <c r="N90" s="23">
        <v>203466.63730568584</v>
      </c>
      <c r="O90" s="412">
        <f t="shared" si="5"/>
        <v>11961449.436643835</v>
      </c>
    </row>
    <row r="91" spans="2:15" ht="22.5" customHeight="1">
      <c r="B91" s="429">
        <v>18</v>
      </c>
      <c r="C91" s="431" t="s">
        <v>851</v>
      </c>
      <c r="D91" s="429"/>
      <c r="E91" s="429" t="s">
        <v>484</v>
      </c>
      <c r="F91" s="20" t="s">
        <v>21</v>
      </c>
      <c r="G91" s="429"/>
      <c r="H91" s="417">
        <v>529.74</v>
      </c>
      <c r="I91" s="21" t="s">
        <v>481</v>
      </c>
      <c r="J91" s="21" t="s">
        <v>1</v>
      </c>
      <c r="K91" s="21">
        <v>282.69</v>
      </c>
      <c r="L91" s="23">
        <v>6.3000000081956387E-2</v>
      </c>
      <c r="M91" s="23">
        <v>0</v>
      </c>
      <c r="N91" s="23">
        <v>0</v>
      </c>
      <c r="O91" s="412">
        <f>SUM(L91:N91)</f>
        <v>6.3000000081956387E-2</v>
      </c>
    </row>
    <row r="92" spans="2:15" ht="22.5" customHeight="1">
      <c r="B92" s="437"/>
      <c r="C92" s="455"/>
      <c r="D92" s="437"/>
      <c r="E92" s="437"/>
      <c r="F92" s="20" t="s">
        <v>22</v>
      </c>
      <c r="G92" s="437"/>
      <c r="H92" s="419"/>
      <c r="I92" s="21" t="s">
        <v>618</v>
      </c>
      <c r="J92" s="21" t="s">
        <v>11</v>
      </c>
      <c r="K92" s="21">
        <v>51.39</v>
      </c>
      <c r="L92" s="23">
        <v>1927125.0000000005</v>
      </c>
      <c r="M92" s="23">
        <v>268702.74778767122</v>
      </c>
      <c r="N92" s="23">
        <v>73186.290739726028</v>
      </c>
      <c r="O92" s="412">
        <f t="shared" si="5"/>
        <v>2269014.0385273974</v>
      </c>
    </row>
    <row r="93" spans="2:15" ht="22.5" customHeight="1">
      <c r="B93" s="430"/>
      <c r="C93" s="432"/>
      <c r="D93" s="430"/>
      <c r="E93" s="430"/>
      <c r="F93" s="20" t="s">
        <v>23</v>
      </c>
      <c r="G93" s="430"/>
      <c r="H93" s="418"/>
      <c r="I93" s="21" t="s">
        <v>619</v>
      </c>
      <c r="J93" s="21" t="s">
        <v>187</v>
      </c>
      <c r="K93" s="21">
        <v>195.66</v>
      </c>
      <c r="L93" s="23">
        <v>7364359.8767123297</v>
      </c>
      <c r="M93" s="23">
        <v>1057386.5148076562</v>
      </c>
      <c r="N93" s="23">
        <v>263472.45437042601</v>
      </c>
      <c r="O93" s="412">
        <f t="shared" si="5"/>
        <v>8685218.8458904121</v>
      </c>
    </row>
    <row r="94" spans="2:15" ht="22.5" customHeight="1">
      <c r="B94" s="429">
        <v>19</v>
      </c>
      <c r="C94" s="431" t="s">
        <v>852</v>
      </c>
      <c r="D94" s="429"/>
      <c r="E94" s="429" t="s">
        <v>484</v>
      </c>
      <c r="F94" s="20" t="s">
        <v>24</v>
      </c>
      <c r="G94" s="429"/>
      <c r="H94" s="417">
        <v>540</v>
      </c>
      <c r="I94" s="21" t="s">
        <v>481</v>
      </c>
      <c r="J94" s="21" t="s">
        <v>1</v>
      </c>
      <c r="K94" s="21">
        <v>360</v>
      </c>
      <c r="L94" s="23">
        <v>35999999.999999985</v>
      </c>
      <c r="M94" s="23">
        <v>17238878.965866018</v>
      </c>
      <c r="N94" s="23">
        <v>7173531.7464627521</v>
      </c>
      <c r="O94" s="412">
        <f t="shared" si="5"/>
        <v>60412410.712328754</v>
      </c>
    </row>
    <row r="95" spans="2:15" ht="22.5" customHeight="1">
      <c r="B95" s="430"/>
      <c r="C95" s="432"/>
      <c r="D95" s="430"/>
      <c r="E95" s="430"/>
      <c r="F95" s="20" t="s">
        <v>25</v>
      </c>
      <c r="G95" s="430"/>
      <c r="H95" s="418"/>
      <c r="I95" s="21" t="s">
        <v>26</v>
      </c>
      <c r="J95" s="21" t="s">
        <v>11</v>
      </c>
      <c r="K95" s="21">
        <v>180</v>
      </c>
      <c r="L95" s="23">
        <v>15750000.000000004</v>
      </c>
      <c r="M95" s="23">
        <v>5712979.8753844984</v>
      </c>
      <c r="N95" s="23">
        <v>1768722.5903689251</v>
      </c>
      <c r="O95" s="412">
        <f t="shared" si="5"/>
        <v>23231702.465753429</v>
      </c>
    </row>
    <row r="96" spans="2:15" ht="12" thickBot="1"/>
    <row r="97" spans="2:17 16384:16384" s="2" customFormat="1" ht="22.5" customHeight="1" thickBot="1">
      <c r="E97" s="441" t="s">
        <v>669</v>
      </c>
      <c r="F97" s="442"/>
      <c r="G97" s="215" t="s">
        <v>930</v>
      </c>
      <c r="H97" s="423" t="s">
        <v>5</v>
      </c>
      <c r="I97" s="424"/>
      <c r="J97" s="425"/>
      <c r="K97" s="215" t="s">
        <v>930</v>
      </c>
      <c r="L97" s="235">
        <f t="shared" ref="L97:N97" si="6">SUM(L65:L96)</f>
        <v>202708574.57841092</v>
      </c>
      <c r="M97" s="235">
        <f t="shared" si="6"/>
        <v>81595510.844794065</v>
      </c>
      <c r="N97" s="235">
        <f t="shared" si="6"/>
        <v>52464072.541336074</v>
      </c>
      <c r="O97" s="235">
        <f>SUM(O65:O96)</f>
        <v>336768157.96454102</v>
      </c>
      <c r="P97" s="416">
        <f>SUM(L97:N97)</f>
        <v>336768157.96454108</v>
      </c>
      <c r="Q97" s="415" t="b">
        <f>O97=P97</f>
        <v>1</v>
      </c>
      <c r="XFD97" s="1"/>
    </row>
    <row r="98" spans="2:17 16384:16384">
      <c r="L98" s="401"/>
      <c r="M98" s="401">
        <f>SUM(M97:N97)</f>
        <v>134059583.38613014</v>
      </c>
      <c r="N98" s="401"/>
    </row>
    <row r="99" spans="2:17 16384:16384"/>
    <row r="100" spans="2:17 16384:16384"/>
    <row r="101" spans="2:17 16384:16384" ht="12" thickBot="1"/>
    <row r="102" spans="2:17 16384:16384" ht="28.5" customHeight="1" thickBot="1">
      <c r="B102" s="324" t="s">
        <v>418</v>
      </c>
      <c r="C102" s="325" t="s">
        <v>419</v>
      </c>
      <c r="D102" s="324" t="s">
        <v>1021</v>
      </c>
      <c r="E102" s="325" t="s">
        <v>420</v>
      </c>
      <c r="F102" s="324" t="s">
        <v>421</v>
      </c>
      <c r="G102" s="360" t="s">
        <v>1031</v>
      </c>
      <c r="H102" s="326" t="s">
        <v>573</v>
      </c>
      <c r="I102" s="326" t="s">
        <v>423</v>
      </c>
      <c r="J102" s="326" t="s">
        <v>424</v>
      </c>
      <c r="K102" s="327" t="s">
        <v>425</v>
      </c>
      <c r="L102" s="328" t="s">
        <v>426</v>
      </c>
      <c r="M102" s="328" t="s">
        <v>4</v>
      </c>
      <c r="N102" s="328" t="s">
        <v>574</v>
      </c>
      <c r="O102" s="328" t="s">
        <v>575</v>
      </c>
    </row>
    <row r="103" spans="2:17 16384:16384" s="2" customFormat="1" ht="15.75" customHeight="1">
      <c r="B103" s="438" t="s">
        <v>757</v>
      </c>
      <c r="C103" s="439"/>
      <c r="D103" s="439"/>
      <c r="E103" s="439"/>
      <c r="F103" s="439"/>
      <c r="G103" s="440"/>
      <c r="H103" s="78" t="s">
        <v>428</v>
      </c>
      <c r="I103" s="420" t="s">
        <v>757</v>
      </c>
      <c r="J103" s="421"/>
      <c r="K103" s="79" t="s">
        <v>428</v>
      </c>
      <c r="L103" s="389"/>
      <c r="M103" s="390"/>
      <c r="N103" s="390"/>
      <c r="O103" s="391" t="s">
        <v>681</v>
      </c>
      <c r="P103" s="415"/>
      <c r="Q103" s="415"/>
      <c r="XFD103" s="1"/>
    </row>
    <row r="104" spans="2:17 16384:16384" ht="22.5" customHeight="1">
      <c r="B104" s="443">
        <v>1</v>
      </c>
      <c r="C104" s="457" t="s">
        <v>853</v>
      </c>
      <c r="D104" s="429"/>
      <c r="E104" s="443" t="s">
        <v>516</v>
      </c>
      <c r="F104" s="20" t="s">
        <v>386</v>
      </c>
      <c r="G104" s="429"/>
      <c r="H104" s="422">
        <v>259.64999999999998</v>
      </c>
      <c r="I104" s="21" t="s">
        <v>592</v>
      </c>
      <c r="J104" s="21" t="s">
        <v>1</v>
      </c>
      <c r="K104" s="21">
        <v>130.94999999999999</v>
      </c>
      <c r="L104" s="23">
        <v>13094999.999999985</v>
      </c>
      <c r="M104" s="23">
        <v>65958023.294849306</v>
      </c>
      <c r="N104" s="23">
        <v>61460608.835287675</v>
      </c>
      <c r="O104" s="412">
        <f t="shared" ref="O104:O110" si="7">SUM(L104:N104)</f>
        <v>140513632.13013697</v>
      </c>
    </row>
    <row r="105" spans="2:17 16384:16384" ht="22.5" customHeight="1">
      <c r="B105" s="443"/>
      <c r="C105" s="457"/>
      <c r="D105" s="430"/>
      <c r="E105" s="443"/>
      <c r="F105" s="20" t="s">
        <v>387</v>
      </c>
      <c r="G105" s="430"/>
      <c r="H105" s="422"/>
      <c r="I105" s="21" t="s">
        <v>593</v>
      </c>
      <c r="J105" s="21" t="s">
        <v>11</v>
      </c>
      <c r="K105" s="21">
        <v>128.69999999999999</v>
      </c>
      <c r="L105" s="23">
        <v>12870000.000000007</v>
      </c>
      <c r="M105" s="23">
        <v>64278355.349155568</v>
      </c>
      <c r="N105" s="23">
        <v>57340255.431666352</v>
      </c>
      <c r="O105" s="412">
        <f t="shared" si="7"/>
        <v>134488610.78082192</v>
      </c>
    </row>
    <row r="106" spans="2:17 16384:16384" ht="26.25" customHeight="1">
      <c r="B106" s="20">
        <v>2</v>
      </c>
      <c r="C106" s="36" t="s">
        <v>1126</v>
      </c>
      <c r="D106" s="380"/>
      <c r="E106" s="20" t="s">
        <v>516</v>
      </c>
      <c r="F106" s="20" t="s">
        <v>388</v>
      </c>
      <c r="G106" s="20"/>
      <c r="H106" s="21">
        <v>251.47</v>
      </c>
      <c r="I106" s="21" t="s">
        <v>594</v>
      </c>
      <c r="J106" s="21" t="s">
        <v>1</v>
      </c>
      <c r="K106" s="21">
        <v>251.47</v>
      </c>
      <c r="L106" s="23">
        <v>25147000.00000003</v>
      </c>
      <c r="M106" s="23">
        <v>91797195.531270221</v>
      </c>
      <c r="N106" s="23">
        <v>88048492.941332504</v>
      </c>
      <c r="O106" s="412">
        <f t="shared" si="7"/>
        <v>204992688.47260275</v>
      </c>
    </row>
    <row r="107" spans="2:17 16384:16384" ht="29.25" customHeight="1">
      <c r="B107" s="20">
        <v>3</v>
      </c>
      <c r="C107" s="36" t="s">
        <v>854</v>
      </c>
      <c r="D107" s="23"/>
      <c r="E107" s="20" t="s">
        <v>516</v>
      </c>
      <c r="F107" s="20" t="s">
        <v>394</v>
      </c>
      <c r="G107" s="20"/>
      <c r="H107" s="21">
        <v>45</v>
      </c>
      <c r="I107" s="21" t="s">
        <v>65</v>
      </c>
      <c r="J107" s="21" t="s">
        <v>1</v>
      </c>
      <c r="K107" s="21">
        <v>45</v>
      </c>
      <c r="L107" s="23">
        <v>0</v>
      </c>
      <c r="M107" s="23">
        <v>0</v>
      </c>
      <c r="N107" s="23">
        <v>0</v>
      </c>
      <c r="O107" s="412">
        <f>SUM(L107:N107)</f>
        <v>0</v>
      </c>
    </row>
    <row r="108" spans="2:17 16384:16384" ht="22.5" customHeight="1">
      <c r="B108" s="443">
        <v>4</v>
      </c>
      <c r="C108" s="457" t="s">
        <v>855</v>
      </c>
      <c r="D108" s="429"/>
      <c r="E108" s="20" t="s">
        <v>516</v>
      </c>
      <c r="F108" s="20" t="s">
        <v>53</v>
      </c>
      <c r="G108" s="429"/>
      <c r="H108" s="422">
        <v>259.97000000000003</v>
      </c>
      <c r="I108" s="21" t="s">
        <v>595</v>
      </c>
      <c r="J108" s="21" t="s">
        <v>1</v>
      </c>
      <c r="K108" s="21">
        <v>157.32</v>
      </c>
      <c r="L108" s="23">
        <v>15732000.000000009</v>
      </c>
      <c r="M108" s="23">
        <v>13527632.58458904</v>
      </c>
      <c r="N108" s="23">
        <v>15430352.45650685</v>
      </c>
      <c r="O108" s="412">
        <f t="shared" si="7"/>
        <v>44689985.041095898</v>
      </c>
    </row>
    <row r="109" spans="2:17 16384:16384" ht="22.5" customHeight="1">
      <c r="B109" s="443"/>
      <c r="C109" s="457"/>
      <c r="D109" s="437"/>
      <c r="E109" s="20" t="s">
        <v>516</v>
      </c>
      <c r="F109" s="20" t="s">
        <v>54</v>
      </c>
      <c r="G109" s="430"/>
      <c r="H109" s="422"/>
      <c r="I109" s="21" t="s">
        <v>596</v>
      </c>
      <c r="J109" s="21" t="s">
        <v>11</v>
      </c>
      <c r="K109" s="21">
        <v>101.15</v>
      </c>
      <c r="L109" s="23">
        <v>10114999.999999996</v>
      </c>
      <c r="M109" s="23">
        <v>7266605.3042612113</v>
      </c>
      <c r="N109" s="23">
        <v>7468381.312177144</v>
      </c>
      <c r="O109" s="412">
        <f t="shared" si="7"/>
        <v>24849986.616438352</v>
      </c>
    </row>
    <row r="110" spans="2:17 16384:16384" ht="22.5" customHeight="1">
      <c r="B110" s="443"/>
      <c r="C110" s="457"/>
      <c r="D110" s="430"/>
      <c r="E110" s="20" t="s">
        <v>516</v>
      </c>
      <c r="F110" s="20" t="s">
        <v>63</v>
      </c>
      <c r="G110" s="20"/>
      <c r="H110" s="21">
        <v>100</v>
      </c>
      <c r="I110" s="21" t="s">
        <v>515</v>
      </c>
      <c r="J110" s="21" t="s">
        <v>1</v>
      </c>
      <c r="K110" s="21">
        <v>100</v>
      </c>
      <c r="L110" s="381">
        <v>7589344.0000000009</v>
      </c>
      <c r="M110" s="381">
        <v>6319937.51342203</v>
      </c>
      <c r="N110" s="381">
        <v>7405541.4317834498</v>
      </c>
      <c r="O110" s="412">
        <f t="shared" si="7"/>
        <v>21314822.94520548</v>
      </c>
    </row>
    <row r="111" spans="2:17 16384:16384" ht="12" thickBot="1"/>
    <row r="112" spans="2:17 16384:16384" s="2" customFormat="1" ht="22.5" customHeight="1" thickBot="1">
      <c r="E112" s="441" t="s">
        <v>516</v>
      </c>
      <c r="F112" s="442"/>
      <c r="G112" s="215" t="s">
        <v>930</v>
      </c>
      <c r="H112" s="423" t="s">
        <v>5</v>
      </c>
      <c r="I112" s="424"/>
      <c r="J112" s="425"/>
      <c r="K112" s="215" t="s">
        <v>930</v>
      </c>
      <c r="L112" s="235">
        <f t="shared" ref="L112:N112" si="8">SUM(L104:L111)</f>
        <v>84548344.00000003</v>
      </c>
      <c r="M112" s="235">
        <f t="shared" si="8"/>
        <v>249147749.57754737</v>
      </c>
      <c r="N112" s="235">
        <f t="shared" si="8"/>
        <v>237153632.40875396</v>
      </c>
      <c r="O112" s="235">
        <f>SUM(O104:O111)</f>
        <v>570849725.9863013</v>
      </c>
      <c r="P112" s="416">
        <f>SUM(L112:N112)</f>
        <v>570849725.98630142</v>
      </c>
      <c r="Q112" s="415" t="b">
        <f>O112=P112</f>
        <v>1</v>
      </c>
      <c r="XFD112" s="1"/>
    </row>
    <row r="113" spans="2:17 16384:16384" s="398" customFormat="1">
      <c r="C113" s="402"/>
      <c r="H113" s="403"/>
      <c r="I113" s="403"/>
      <c r="J113" s="403"/>
      <c r="K113" s="403"/>
      <c r="L113" s="401"/>
      <c r="M113" s="401">
        <f>SUM(M112:N112)</f>
        <v>486301381.9863013</v>
      </c>
      <c r="N113" s="401"/>
      <c r="O113" s="401"/>
      <c r="P113" s="415"/>
      <c r="Q113" s="415"/>
    </row>
    <row r="114" spans="2:17 16384:16384" s="398" customFormat="1">
      <c r="C114" s="402"/>
      <c r="H114" s="403"/>
      <c r="I114" s="403"/>
      <c r="J114" s="403"/>
      <c r="K114" s="403"/>
      <c r="L114" s="401"/>
      <c r="M114" s="401"/>
      <c r="N114" s="401"/>
      <c r="O114" s="401"/>
      <c r="P114" s="415"/>
      <c r="Q114" s="415"/>
    </row>
    <row r="115" spans="2:17 16384:16384" s="398" customFormat="1">
      <c r="C115" s="402"/>
      <c r="H115" s="403"/>
      <c r="I115" s="403"/>
      <c r="J115" s="403"/>
      <c r="K115" s="403"/>
      <c r="L115" s="401"/>
      <c r="M115" s="401"/>
      <c r="N115" s="401"/>
      <c r="O115" s="401"/>
      <c r="P115" s="415"/>
      <c r="Q115" s="415"/>
    </row>
    <row r="116" spans="2:17 16384:16384" s="398" customFormat="1" ht="12" thickBot="1">
      <c r="C116" s="402"/>
      <c r="H116" s="403"/>
      <c r="I116" s="403"/>
      <c r="J116" s="403"/>
      <c r="K116" s="403"/>
      <c r="L116" s="401"/>
      <c r="M116" s="401"/>
      <c r="N116" s="401"/>
      <c r="O116" s="401"/>
      <c r="P116" s="415"/>
      <c r="Q116" s="415"/>
    </row>
    <row r="117" spans="2:17 16384:16384" ht="28.5" customHeight="1" thickBot="1">
      <c r="B117" s="324" t="s">
        <v>418</v>
      </c>
      <c r="C117" s="325" t="s">
        <v>419</v>
      </c>
      <c r="D117" s="324" t="s">
        <v>1021</v>
      </c>
      <c r="E117" s="325" t="s">
        <v>420</v>
      </c>
      <c r="F117" s="324" t="s">
        <v>421</v>
      </c>
      <c r="G117" s="360" t="s">
        <v>1031</v>
      </c>
      <c r="H117" s="326" t="s">
        <v>573</v>
      </c>
      <c r="I117" s="326" t="s">
        <v>423</v>
      </c>
      <c r="J117" s="326" t="s">
        <v>424</v>
      </c>
      <c r="K117" s="327" t="s">
        <v>425</v>
      </c>
      <c r="L117" s="328" t="s">
        <v>426</v>
      </c>
      <c r="M117" s="328" t="s">
        <v>4</v>
      </c>
      <c r="N117" s="328" t="s">
        <v>574</v>
      </c>
      <c r="O117" s="328" t="s">
        <v>575</v>
      </c>
    </row>
    <row r="118" spans="2:17 16384:16384" s="2" customFormat="1" ht="15.75" customHeight="1">
      <c r="B118" s="438" t="s">
        <v>757</v>
      </c>
      <c r="C118" s="439"/>
      <c r="D118" s="439"/>
      <c r="E118" s="439"/>
      <c r="F118" s="439"/>
      <c r="G118" s="440"/>
      <c r="H118" s="78" t="s">
        <v>428</v>
      </c>
      <c r="I118" s="420" t="s">
        <v>757</v>
      </c>
      <c r="J118" s="421"/>
      <c r="K118" s="79" t="s">
        <v>428</v>
      </c>
      <c r="L118" s="389"/>
      <c r="M118" s="390"/>
      <c r="N118" s="390"/>
      <c r="O118" s="391" t="s">
        <v>681</v>
      </c>
      <c r="P118" s="415"/>
      <c r="Q118" s="415"/>
      <c r="XFD118" s="1"/>
    </row>
    <row r="119" spans="2:17 16384:16384" ht="22.5" customHeight="1">
      <c r="B119" s="443">
        <v>1</v>
      </c>
      <c r="C119" s="457" t="s">
        <v>856</v>
      </c>
      <c r="D119" s="20"/>
      <c r="E119" s="443" t="s">
        <v>512</v>
      </c>
      <c r="F119" s="20" t="s">
        <v>55</v>
      </c>
      <c r="G119" s="429" t="s">
        <v>916</v>
      </c>
      <c r="H119" s="422">
        <v>530.54999999999995</v>
      </c>
      <c r="I119" s="21" t="s">
        <v>15</v>
      </c>
      <c r="J119" s="82" t="s">
        <v>1</v>
      </c>
      <c r="K119" s="21">
        <v>334.53</v>
      </c>
      <c r="L119" s="23">
        <v>2791459.041095891</v>
      </c>
      <c r="M119" s="23">
        <v>39182.267397260264</v>
      </c>
      <c r="N119" s="23">
        <v>22389.732602739736</v>
      </c>
      <c r="O119" s="412">
        <f>SUM(L119:N119)</f>
        <v>2853031.041095891</v>
      </c>
    </row>
    <row r="120" spans="2:17 16384:16384" ht="22.5" customHeight="1">
      <c r="B120" s="443"/>
      <c r="C120" s="457"/>
      <c r="D120" s="20"/>
      <c r="E120" s="443"/>
      <c r="F120" s="20" t="s">
        <v>56</v>
      </c>
      <c r="G120" s="430"/>
      <c r="H120" s="422"/>
      <c r="I120" s="21" t="s">
        <v>57</v>
      </c>
      <c r="J120" s="82" t="s">
        <v>11</v>
      </c>
      <c r="K120" s="21">
        <v>196.02</v>
      </c>
      <c r="L120" s="23">
        <v>1067227.1849315064</v>
      </c>
      <c r="M120" s="23">
        <v>13340.175999999999</v>
      </c>
      <c r="N120" s="23">
        <v>8537.8240000000005</v>
      </c>
      <c r="O120" s="412">
        <f>SUM(L120:N120)</f>
        <v>1089105.1849315064</v>
      </c>
    </row>
    <row r="121" spans="2:17 16384:16384" ht="12" thickBot="1"/>
    <row r="122" spans="2:17 16384:16384" s="2" customFormat="1" ht="22.5" customHeight="1" thickBot="1">
      <c r="E122" s="441" t="s">
        <v>512</v>
      </c>
      <c r="F122" s="442"/>
      <c r="G122" s="215" t="s">
        <v>930</v>
      </c>
      <c r="H122" s="423" t="s">
        <v>5</v>
      </c>
      <c r="I122" s="424"/>
      <c r="J122" s="425"/>
      <c r="K122" s="215" t="s">
        <v>930</v>
      </c>
      <c r="L122" s="235">
        <f t="shared" ref="L122:N122" si="9">SUM(L119:L121)</f>
        <v>3858686.2260273974</v>
      </c>
      <c r="M122" s="235">
        <f t="shared" si="9"/>
        <v>52522.443397260264</v>
      </c>
      <c r="N122" s="235">
        <f t="shared" si="9"/>
        <v>30927.556602739736</v>
      </c>
      <c r="O122" s="235">
        <f>SUM(O119:O121)</f>
        <v>3942136.2260273974</v>
      </c>
      <c r="P122" s="416">
        <f>SUM(L122:N122)</f>
        <v>3942136.2260273974</v>
      </c>
      <c r="Q122" s="415" t="b">
        <f>O122=P122</f>
        <v>1</v>
      </c>
      <c r="XFD122" s="1"/>
    </row>
    <row r="123" spans="2:17 16384:16384" s="398" customFormat="1">
      <c r="C123" s="402"/>
      <c r="H123" s="403"/>
      <c r="I123" s="403"/>
      <c r="J123" s="403"/>
      <c r="K123" s="403"/>
      <c r="L123" s="401"/>
      <c r="M123" s="401">
        <f>SUM(M122:N122)</f>
        <v>83450</v>
      </c>
      <c r="N123" s="401"/>
      <c r="O123" s="401"/>
      <c r="P123" s="415"/>
      <c r="Q123" s="415"/>
    </row>
    <row r="124" spans="2:17 16384:16384" s="398" customFormat="1">
      <c r="C124" s="402"/>
      <c r="H124" s="403"/>
      <c r="I124" s="403"/>
      <c r="J124" s="403"/>
      <c r="K124" s="403"/>
      <c r="L124" s="401"/>
      <c r="M124" s="401"/>
      <c r="N124" s="401"/>
      <c r="O124" s="401"/>
      <c r="P124" s="415"/>
      <c r="Q124" s="415"/>
    </row>
    <row r="125" spans="2:17 16384:16384" s="398" customFormat="1">
      <c r="C125" s="402"/>
      <c r="H125" s="403"/>
      <c r="I125" s="403"/>
      <c r="J125" s="403"/>
      <c r="K125" s="403"/>
      <c r="L125" s="401"/>
      <c r="M125" s="401"/>
      <c r="N125" s="401"/>
      <c r="O125" s="401"/>
      <c r="P125" s="415"/>
      <c r="Q125" s="415"/>
    </row>
    <row r="126" spans="2:17 16384:16384" s="398" customFormat="1" ht="12" thickBot="1">
      <c r="C126" s="402"/>
      <c r="H126" s="403"/>
      <c r="I126" s="403"/>
      <c r="J126" s="403"/>
      <c r="K126" s="403"/>
      <c r="L126" s="401"/>
      <c r="M126" s="401"/>
      <c r="N126" s="401"/>
      <c r="O126" s="401"/>
      <c r="P126" s="415"/>
      <c r="Q126" s="415"/>
    </row>
    <row r="127" spans="2:17 16384:16384" ht="28.5" customHeight="1" thickBot="1">
      <c r="B127" s="324" t="s">
        <v>418</v>
      </c>
      <c r="C127" s="325" t="s">
        <v>419</v>
      </c>
      <c r="D127" s="324" t="s">
        <v>1021</v>
      </c>
      <c r="E127" s="325" t="s">
        <v>420</v>
      </c>
      <c r="F127" s="324" t="s">
        <v>421</v>
      </c>
      <c r="G127" s="360" t="s">
        <v>1031</v>
      </c>
      <c r="H127" s="326" t="s">
        <v>573</v>
      </c>
      <c r="I127" s="326" t="s">
        <v>423</v>
      </c>
      <c r="J127" s="326" t="s">
        <v>424</v>
      </c>
      <c r="K127" s="327" t="s">
        <v>425</v>
      </c>
      <c r="L127" s="328" t="s">
        <v>426</v>
      </c>
      <c r="M127" s="328" t="s">
        <v>4</v>
      </c>
      <c r="N127" s="328" t="s">
        <v>574</v>
      </c>
      <c r="O127" s="328" t="s">
        <v>575</v>
      </c>
    </row>
    <row r="128" spans="2:17 16384:16384" s="2" customFormat="1" ht="15.75" customHeight="1">
      <c r="B128" s="438" t="s">
        <v>757</v>
      </c>
      <c r="C128" s="439"/>
      <c r="D128" s="439"/>
      <c r="E128" s="439"/>
      <c r="F128" s="439"/>
      <c r="G128" s="440"/>
      <c r="H128" s="78" t="s">
        <v>428</v>
      </c>
      <c r="I128" s="420" t="s">
        <v>757</v>
      </c>
      <c r="J128" s="421"/>
      <c r="K128" s="79" t="s">
        <v>428</v>
      </c>
      <c r="L128" s="389"/>
      <c r="M128" s="390"/>
      <c r="N128" s="390"/>
      <c r="O128" s="391" t="s">
        <v>681</v>
      </c>
      <c r="P128" s="415"/>
      <c r="Q128" s="415"/>
      <c r="XFD128" s="1"/>
    </row>
    <row r="129" spans="2:17 16384:16384" ht="26.25" customHeight="1">
      <c r="B129" s="20">
        <v>1</v>
      </c>
      <c r="C129" s="36" t="s">
        <v>1064</v>
      </c>
      <c r="D129" s="20"/>
      <c r="E129" s="20" t="s">
        <v>552</v>
      </c>
      <c r="F129" s="20" t="s">
        <v>383</v>
      </c>
      <c r="G129" s="20"/>
      <c r="H129" s="21">
        <v>230.63</v>
      </c>
      <c r="I129" s="21" t="s">
        <v>583</v>
      </c>
      <c r="J129" s="21" t="s">
        <v>187</v>
      </c>
      <c r="K129" s="21">
        <v>72.88</v>
      </c>
      <c r="L129" s="23">
        <v>0</v>
      </c>
      <c r="M129" s="23">
        <v>0</v>
      </c>
      <c r="N129" s="23">
        <v>0</v>
      </c>
      <c r="O129" s="84">
        <f t="shared" ref="O129:O130" si="10">SUM(L129:N129)</f>
        <v>0</v>
      </c>
    </row>
    <row r="130" spans="2:17 16384:16384" ht="28.5" customHeight="1">
      <c r="B130" s="20">
        <v>2</v>
      </c>
      <c r="C130" s="36" t="s">
        <v>857</v>
      </c>
      <c r="D130" s="21"/>
      <c r="E130" s="20" t="s">
        <v>552</v>
      </c>
      <c r="F130" s="21" t="s">
        <v>48</v>
      </c>
      <c r="G130" s="346" t="s">
        <v>916</v>
      </c>
      <c r="H130" s="21">
        <v>540</v>
      </c>
      <c r="I130" s="21" t="s">
        <v>15</v>
      </c>
      <c r="J130" s="21" t="s">
        <v>11</v>
      </c>
      <c r="K130" s="21">
        <v>243</v>
      </c>
      <c r="L130" s="23">
        <v>0</v>
      </c>
      <c r="M130" s="23">
        <v>0</v>
      </c>
      <c r="N130" s="23">
        <v>0</v>
      </c>
      <c r="O130" s="84">
        <f t="shared" si="10"/>
        <v>0</v>
      </c>
    </row>
    <row r="131" spans="2:17 16384:16384" ht="12" thickBot="1"/>
    <row r="132" spans="2:17 16384:16384" s="2" customFormat="1" ht="22.5" customHeight="1" thickBot="1">
      <c r="E132" s="441" t="s">
        <v>552</v>
      </c>
      <c r="F132" s="442"/>
      <c r="G132" s="215" t="s">
        <v>930</v>
      </c>
      <c r="H132" s="423" t="s">
        <v>5</v>
      </c>
      <c r="I132" s="424"/>
      <c r="J132" s="425"/>
      <c r="K132" s="215" t="s">
        <v>930</v>
      </c>
      <c r="L132" s="235">
        <f t="shared" ref="L132:N132" si="11">SUM(L129:L131)</f>
        <v>0</v>
      </c>
      <c r="M132" s="235">
        <f t="shared" si="11"/>
        <v>0</v>
      </c>
      <c r="N132" s="235">
        <f t="shared" si="11"/>
        <v>0</v>
      </c>
      <c r="O132" s="235">
        <f>SUM(O129:O131)</f>
        <v>0</v>
      </c>
      <c r="P132" s="416">
        <f>SUM(L132:N132)</f>
        <v>0</v>
      </c>
      <c r="Q132" s="415" t="b">
        <f>O132=P132</f>
        <v>1</v>
      </c>
      <c r="XFD132" s="1"/>
    </row>
    <row r="133" spans="2:17 16384:16384" s="398" customFormat="1">
      <c r="C133" s="402"/>
      <c r="H133" s="403"/>
      <c r="I133" s="403"/>
      <c r="J133" s="403"/>
      <c r="K133" s="403"/>
      <c r="L133" s="401"/>
      <c r="M133" s="401">
        <f>SUM(M132:N132)</f>
        <v>0</v>
      </c>
      <c r="N133" s="401"/>
      <c r="O133" s="401"/>
      <c r="P133" s="415"/>
      <c r="Q133" s="415"/>
    </row>
    <row r="134" spans="2:17 16384:16384" s="398" customFormat="1">
      <c r="C134" s="402"/>
      <c r="H134" s="403"/>
      <c r="I134" s="403"/>
      <c r="J134" s="403"/>
      <c r="K134" s="403"/>
      <c r="L134" s="401"/>
      <c r="M134" s="401"/>
      <c r="N134" s="401"/>
      <c r="O134" s="401"/>
      <c r="P134" s="415"/>
      <c r="Q134" s="415"/>
    </row>
    <row r="135" spans="2:17 16384:16384" s="398" customFormat="1">
      <c r="C135" s="402"/>
      <c r="H135" s="403"/>
      <c r="I135" s="403"/>
      <c r="J135" s="403"/>
      <c r="K135" s="403"/>
      <c r="L135" s="401"/>
      <c r="M135" s="401"/>
      <c r="N135" s="401"/>
      <c r="O135" s="401"/>
      <c r="P135" s="415"/>
      <c r="Q135" s="415"/>
    </row>
    <row r="136" spans="2:17 16384:16384" s="398" customFormat="1" ht="12" thickBot="1">
      <c r="C136" s="402"/>
      <c r="H136" s="403"/>
      <c r="I136" s="403"/>
      <c r="J136" s="403"/>
      <c r="K136" s="403"/>
      <c r="L136" s="401"/>
      <c r="M136" s="401"/>
      <c r="N136" s="401"/>
      <c r="O136" s="401"/>
      <c r="P136" s="415"/>
      <c r="Q136" s="415"/>
    </row>
    <row r="137" spans="2:17 16384:16384" ht="28.5" customHeight="1" thickBot="1">
      <c r="B137" s="324" t="s">
        <v>418</v>
      </c>
      <c r="C137" s="325" t="s">
        <v>419</v>
      </c>
      <c r="D137" s="324" t="s">
        <v>1021</v>
      </c>
      <c r="E137" s="325" t="s">
        <v>420</v>
      </c>
      <c r="F137" s="324" t="s">
        <v>421</v>
      </c>
      <c r="G137" s="360" t="s">
        <v>1031</v>
      </c>
      <c r="H137" s="326" t="s">
        <v>573</v>
      </c>
      <c r="I137" s="326" t="s">
        <v>423</v>
      </c>
      <c r="J137" s="326" t="s">
        <v>424</v>
      </c>
      <c r="K137" s="327" t="s">
        <v>425</v>
      </c>
      <c r="L137" s="328" t="s">
        <v>426</v>
      </c>
      <c r="M137" s="328" t="s">
        <v>4</v>
      </c>
      <c r="N137" s="328" t="s">
        <v>574</v>
      </c>
      <c r="O137" s="328" t="s">
        <v>575</v>
      </c>
    </row>
    <row r="138" spans="2:17 16384:16384" s="2" customFormat="1" ht="15.75" customHeight="1">
      <c r="B138" s="438" t="s">
        <v>757</v>
      </c>
      <c r="C138" s="439"/>
      <c r="D138" s="439"/>
      <c r="E138" s="439"/>
      <c r="F138" s="439"/>
      <c r="G138" s="440"/>
      <c r="H138" s="78" t="s">
        <v>428</v>
      </c>
      <c r="I138" s="420" t="s">
        <v>757</v>
      </c>
      <c r="J138" s="421"/>
      <c r="K138" s="79" t="s">
        <v>428</v>
      </c>
      <c r="L138" s="389"/>
      <c r="M138" s="390"/>
      <c r="N138" s="390"/>
      <c r="O138" s="391" t="s">
        <v>681</v>
      </c>
      <c r="P138" s="415"/>
      <c r="Q138" s="415"/>
      <c r="XFD138" s="1"/>
    </row>
    <row r="139" spans="2:17 16384:16384" ht="25.5" customHeight="1">
      <c r="B139" s="20">
        <v>1</v>
      </c>
      <c r="C139" s="36" t="s">
        <v>858</v>
      </c>
      <c r="D139" s="20"/>
      <c r="E139" s="20" t="s">
        <v>502</v>
      </c>
      <c r="F139" s="20" t="s">
        <v>385</v>
      </c>
      <c r="G139" s="20"/>
      <c r="H139" s="21">
        <v>50</v>
      </c>
      <c r="I139" s="21" t="s">
        <v>576</v>
      </c>
      <c r="J139" s="21" t="s">
        <v>1</v>
      </c>
      <c r="K139" s="21">
        <v>50</v>
      </c>
      <c r="L139" s="23">
        <v>5000000</v>
      </c>
      <c r="M139" s="23">
        <v>18866929.65337399</v>
      </c>
      <c r="N139" s="23">
        <v>17264617.127447929</v>
      </c>
      <c r="O139" s="412">
        <f t="shared" ref="O139:O142" si="12">SUM(L139:N139)</f>
        <v>41131546.780821919</v>
      </c>
    </row>
    <row r="140" spans="2:17 16384:16384" ht="22.5" customHeight="1">
      <c r="B140" s="429">
        <v>2</v>
      </c>
      <c r="C140" s="431" t="s">
        <v>859</v>
      </c>
      <c r="D140" s="429"/>
      <c r="E140" s="429" t="s">
        <v>502</v>
      </c>
      <c r="F140" s="20" t="s">
        <v>29</v>
      </c>
      <c r="G140" s="429"/>
      <c r="H140" s="417">
        <v>188.91</v>
      </c>
      <c r="I140" s="21" t="s">
        <v>30</v>
      </c>
      <c r="J140" s="21" t="s">
        <v>1</v>
      </c>
      <c r="K140" s="21">
        <v>118.3</v>
      </c>
      <c r="L140" s="23">
        <v>11830000.000000006</v>
      </c>
      <c r="M140" s="23">
        <v>8778295.5201095883</v>
      </c>
      <c r="N140" s="23">
        <v>9794375.9182465766</v>
      </c>
      <c r="O140" s="412">
        <f t="shared" si="12"/>
        <v>30402671.438356169</v>
      </c>
    </row>
    <row r="141" spans="2:17 16384:16384" ht="22.5" customHeight="1">
      <c r="B141" s="430"/>
      <c r="C141" s="432"/>
      <c r="D141" s="430"/>
      <c r="E141" s="430"/>
      <c r="F141" s="20" t="s">
        <v>31</v>
      </c>
      <c r="G141" s="430"/>
      <c r="H141" s="418"/>
      <c r="I141" s="21" t="s">
        <v>32</v>
      </c>
      <c r="J141" s="21" t="s">
        <v>11</v>
      </c>
      <c r="K141" s="21">
        <v>70.61</v>
      </c>
      <c r="L141" s="23">
        <v>7061000</v>
      </c>
      <c r="M141" s="23">
        <v>4792664.5185220502</v>
      </c>
      <c r="N141" s="23">
        <v>5231796.9335327446</v>
      </c>
      <c r="O141" s="412">
        <f t="shared" si="12"/>
        <v>17085461.452054795</v>
      </c>
    </row>
    <row r="142" spans="2:17 16384:16384" ht="26.25" customHeight="1">
      <c r="B142" s="20">
        <v>3</v>
      </c>
      <c r="C142" s="36" t="s">
        <v>860</v>
      </c>
      <c r="D142" s="20"/>
      <c r="E142" s="20" t="s">
        <v>502</v>
      </c>
      <c r="F142" s="20" t="s">
        <v>33</v>
      </c>
      <c r="G142" s="20"/>
      <c r="H142" s="21">
        <v>540</v>
      </c>
      <c r="I142" s="21" t="s">
        <v>579</v>
      </c>
      <c r="J142" s="21" t="s">
        <v>11</v>
      </c>
      <c r="K142" s="21">
        <v>299.88</v>
      </c>
      <c r="L142" s="23">
        <v>8968392.0890410971</v>
      </c>
      <c r="M142" s="23">
        <v>3005327.1003993247</v>
      </c>
      <c r="N142" s="23">
        <v>1621395.5297376616</v>
      </c>
      <c r="O142" s="412">
        <f t="shared" si="12"/>
        <v>13595114.719178084</v>
      </c>
    </row>
    <row r="143" spans="2:17 16384:16384" ht="22.5" customHeight="1">
      <c r="B143" s="443">
        <v>4</v>
      </c>
      <c r="C143" s="444" t="s">
        <v>861</v>
      </c>
      <c r="D143" s="429"/>
      <c r="E143" s="429" t="s">
        <v>502</v>
      </c>
      <c r="F143" s="20" t="s">
        <v>0</v>
      </c>
      <c r="G143" s="429" t="s">
        <v>916</v>
      </c>
      <c r="H143" s="417">
        <v>540</v>
      </c>
      <c r="I143" s="21" t="s">
        <v>2</v>
      </c>
      <c r="J143" s="21" t="s">
        <v>1</v>
      </c>
      <c r="K143" s="21">
        <v>305.55</v>
      </c>
      <c r="L143" s="23">
        <v>0.52739726100116968</v>
      </c>
      <c r="M143" s="23">
        <v>0</v>
      </c>
      <c r="N143" s="23">
        <v>0</v>
      </c>
      <c r="O143" s="84">
        <f>SUM(L143:N143)</f>
        <v>0.52739726100116968</v>
      </c>
    </row>
    <row r="144" spans="2:17 16384:16384" ht="22.5" customHeight="1">
      <c r="B144" s="443"/>
      <c r="C144" s="444"/>
      <c r="D144" s="430"/>
      <c r="E144" s="430"/>
      <c r="F144" s="20" t="s">
        <v>7</v>
      </c>
      <c r="G144" s="430"/>
      <c r="H144" s="418"/>
      <c r="I144" s="21" t="s">
        <v>8</v>
      </c>
      <c r="J144" s="21" t="s">
        <v>11</v>
      </c>
      <c r="K144" s="21">
        <v>234.45</v>
      </c>
      <c r="L144" s="23">
        <v>0</v>
      </c>
      <c r="M144" s="23">
        <v>0</v>
      </c>
      <c r="N144" s="23">
        <v>0</v>
      </c>
      <c r="O144" s="84">
        <f>SUM(L144:N144)</f>
        <v>0</v>
      </c>
    </row>
    <row r="145" spans="2:17 16384:16384" ht="12" thickBot="1"/>
    <row r="146" spans="2:17 16384:16384" s="2" customFormat="1" ht="22.5" customHeight="1" thickBot="1">
      <c r="E146" s="441" t="s">
        <v>502</v>
      </c>
      <c r="F146" s="442"/>
      <c r="G146" s="215" t="s">
        <v>930</v>
      </c>
      <c r="H146" s="423" t="s">
        <v>5</v>
      </c>
      <c r="I146" s="424"/>
      <c r="J146" s="425"/>
      <c r="K146" s="215" t="s">
        <v>930</v>
      </c>
      <c r="L146" s="235">
        <f>SUM(L139:L145)</f>
        <v>32859392.616438366</v>
      </c>
      <c r="M146" s="235">
        <f t="shared" ref="M146:N146" si="13">SUM(M139:M145)</f>
        <v>35443216.792404957</v>
      </c>
      <c r="N146" s="235">
        <f t="shared" si="13"/>
        <v>33912185.508964911</v>
      </c>
      <c r="O146" s="235">
        <f>SUM(O139:O145)</f>
        <v>102214794.91780822</v>
      </c>
      <c r="P146" s="416">
        <f>SUM(L146:N146)</f>
        <v>102214794.91780823</v>
      </c>
      <c r="Q146" s="415" t="b">
        <f>O146=P146</f>
        <v>1</v>
      </c>
      <c r="XFD146" s="1"/>
    </row>
    <row r="147" spans="2:17 16384:16384" s="398" customFormat="1">
      <c r="C147" s="402"/>
      <c r="H147" s="403"/>
      <c r="I147" s="403"/>
      <c r="J147" s="403"/>
      <c r="K147" s="403"/>
      <c r="L147" s="401"/>
      <c r="M147" s="401">
        <f>SUM(M146:N146)</f>
        <v>69355402.301369876</v>
      </c>
      <c r="N147" s="401"/>
      <c r="O147" s="401"/>
      <c r="P147" s="415"/>
      <c r="Q147" s="415"/>
    </row>
    <row r="148" spans="2:17 16384:16384" s="398" customFormat="1">
      <c r="C148" s="402"/>
      <c r="H148" s="403"/>
      <c r="I148" s="403"/>
      <c r="J148" s="403"/>
      <c r="K148" s="403"/>
      <c r="L148" s="401"/>
      <c r="M148" s="401"/>
      <c r="N148" s="401"/>
      <c r="O148" s="401"/>
      <c r="P148" s="415"/>
      <c r="Q148" s="415"/>
    </row>
    <row r="149" spans="2:17 16384:16384" s="398" customFormat="1">
      <c r="C149" s="402"/>
      <c r="H149" s="403"/>
      <c r="I149" s="403"/>
      <c r="J149" s="403"/>
      <c r="K149" s="403"/>
      <c r="L149" s="401"/>
      <c r="M149" s="401"/>
      <c r="N149" s="401"/>
      <c r="O149" s="401"/>
      <c r="P149" s="415"/>
      <c r="Q149" s="415"/>
    </row>
    <row r="150" spans="2:17 16384:16384" s="398" customFormat="1" ht="12" thickBot="1">
      <c r="C150" s="402"/>
      <c r="H150" s="403"/>
      <c r="I150" s="403"/>
      <c r="J150" s="403"/>
      <c r="K150" s="403"/>
      <c r="L150" s="401"/>
      <c r="M150" s="401"/>
      <c r="N150" s="401"/>
      <c r="O150" s="401"/>
      <c r="P150" s="415"/>
      <c r="Q150" s="415"/>
    </row>
    <row r="151" spans="2:17 16384:16384" ht="28.5" customHeight="1" thickBot="1">
      <c r="B151" s="324" t="s">
        <v>418</v>
      </c>
      <c r="C151" s="325" t="s">
        <v>419</v>
      </c>
      <c r="D151" s="324" t="s">
        <v>1021</v>
      </c>
      <c r="E151" s="325" t="s">
        <v>420</v>
      </c>
      <c r="F151" s="324" t="s">
        <v>421</v>
      </c>
      <c r="G151" s="360" t="s">
        <v>1031</v>
      </c>
      <c r="H151" s="326" t="s">
        <v>573</v>
      </c>
      <c r="I151" s="326" t="s">
        <v>423</v>
      </c>
      <c r="J151" s="326" t="s">
        <v>424</v>
      </c>
      <c r="K151" s="327" t="s">
        <v>425</v>
      </c>
      <c r="L151" s="328" t="s">
        <v>426</v>
      </c>
      <c r="M151" s="328" t="s">
        <v>4</v>
      </c>
      <c r="N151" s="328" t="s">
        <v>574</v>
      </c>
      <c r="O151" s="328" t="s">
        <v>575</v>
      </c>
    </row>
    <row r="152" spans="2:17 16384:16384" s="2" customFormat="1" ht="15.75" customHeight="1">
      <c r="B152" s="438" t="s">
        <v>757</v>
      </c>
      <c r="C152" s="439"/>
      <c r="D152" s="439"/>
      <c r="E152" s="439"/>
      <c r="F152" s="439"/>
      <c r="G152" s="440"/>
      <c r="H152" s="78" t="s">
        <v>428</v>
      </c>
      <c r="I152" s="420" t="s">
        <v>757</v>
      </c>
      <c r="J152" s="421"/>
      <c r="K152" s="79" t="s">
        <v>428</v>
      </c>
      <c r="L152" s="389"/>
      <c r="M152" s="390"/>
      <c r="N152" s="390"/>
      <c r="O152" s="391" t="s">
        <v>681</v>
      </c>
      <c r="P152" s="415"/>
      <c r="Q152" s="415"/>
      <c r="XFD152" s="1"/>
    </row>
    <row r="153" spans="2:17 16384:16384" ht="22.5" customHeight="1">
      <c r="B153" s="443">
        <v>1</v>
      </c>
      <c r="C153" s="459" t="s">
        <v>862</v>
      </c>
      <c r="D153" s="429"/>
      <c r="E153" s="443" t="s">
        <v>551</v>
      </c>
      <c r="F153" s="20" t="s">
        <v>9</v>
      </c>
      <c r="G153" s="429" t="s">
        <v>916</v>
      </c>
      <c r="H153" s="417">
        <v>540</v>
      </c>
      <c r="I153" s="21" t="s">
        <v>2</v>
      </c>
      <c r="J153" s="21" t="s">
        <v>1</v>
      </c>
      <c r="K153" s="21">
        <v>302.06</v>
      </c>
      <c r="L153" s="23">
        <v>1.3595890407450497</v>
      </c>
      <c r="M153" s="23">
        <v>-1.0523549948551069E-3</v>
      </c>
      <c r="N153" s="23">
        <v>1.0523549948551069E-3</v>
      </c>
      <c r="O153" s="84">
        <f>SUM(L153:N153)</f>
        <v>1.3595890407450497</v>
      </c>
    </row>
    <row r="154" spans="2:17 16384:16384" ht="22.5" customHeight="1">
      <c r="B154" s="443"/>
      <c r="C154" s="459"/>
      <c r="D154" s="430"/>
      <c r="E154" s="443"/>
      <c r="F154" s="20" t="s">
        <v>10</v>
      </c>
      <c r="G154" s="430"/>
      <c r="H154" s="418"/>
      <c r="I154" s="21" t="s">
        <v>8</v>
      </c>
      <c r="J154" s="21" t="s">
        <v>11</v>
      </c>
      <c r="K154" s="21">
        <v>237.94</v>
      </c>
      <c r="L154" s="23">
        <v>0</v>
      </c>
      <c r="M154" s="23">
        <v>0</v>
      </c>
      <c r="N154" s="23">
        <v>0</v>
      </c>
      <c r="O154" s="84">
        <f>SUM(L154:N154)</f>
        <v>0</v>
      </c>
    </row>
    <row r="155" spans="2:17 16384:16384" ht="12" thickBot="1"/>
    <row r="156" spans="2:17 16384:16384" s="2" customFormat="1" ht="22.5" customHeight="1" thickBot="1">
      <c r="E156" s="441" t="s">
        <v>551</v>
      </c>
      <c r="F156" s="442"/>
      <c r="G156" s="215" t="s">
        <v>930</v>
      </c>
      <c r="H156" s="423" t="s">
        <v>5</v>
      </c>
      <c r="I156" s="424"/>
      <c r="J156" s="425"/>
      <c r="K156" s="215" t="s">
        <v>930</v>
      </c>
      <c r="L156" s="235">
        <f t="shared" ref="L156:N156" si="14">SUM(L153:L155)</f>
        <v>1.3595890407450497</v>
      </c>
      <c r="M156" s="235">
        <f t="shared" si="14"/>
        <v>-1.0523549948551069E-3</v>
      </c>
      <c r="N156" s="235">
        <f t="shared" si="14"/>
        <v>1.0523549948551069E-3</v>
      </c>
      <c r="O156" s="235">
        <f>SUM(O153:O155)</f>
        <v>1.3595890407450497</v>
      </c>
      <c r="P156" s="416">
        <f>SUM(L156:N156)</f>
        <v>1.3595890407450497</v>
      </c>
      <c r="Q156" s="415" t="b">
        <f>O156=P156</f>
        <v>1</v>
      </c>
      <c r="XFD156" s="1"/>
    </row>
    <row r="157" spans="2:17 16384:16384" s="398" customFormat="1">
      <c r="C157" s="402"/>
      <c r="H157" s="403"/>
      <c r="L157" s="401"/>
      <c r="M157" s="401">
        <f>SUM(M156:N156)</f>
        <v>0</v>
      </c>
      <c r="N157" s="401"/>
      <c r="O157" s="401"/>
      <c r="P157" s="415"/>
      <c r="Q157" s="415"/>
    </row>
    <row r="158" spans="2:17 16384:16384" s="398" customFormat="1">
      <c r="C158" s="402"/>
      <c r="H158" s="403"/>
      <c r="L158" s="401"/>
      <c r="M158" s="401"/>
      <c r="N158" s="401"/>
      <c r="O158" s="401"/>
      <c r="P158" s="415"/>
      <c r="Q158" s="415"/>
    </row>
    <row r="159" spans="2:17 16384:16384" s="398" customFormat="1">
      <c r="C159" s="402"/>
      <c r="H159" s="403"/>
      <c r="L159" s="401"/>
      <c r="M159" s="401"/>
      <c r="N159" s="401"/>
      <c r="O159" s="401"/>
      <c r="P159" s="415"/>
      <c r="Q159" s="415"/>
    </row>
    <row r="160" spans="2:17 16384:16384" s="398" customFormat="1" ht="12" thickBot="1">
      <c r="C160" s="402"/>
      <c r="H160" s="403"/>
      <c r="L160" s="401"/>
      <c r="M160" s="401"/>
      <c r="N160" s="401"/>
      <c r="O160" s="401"/>
      <c r="P160" s="415"/>
      <c r="Q160" s="415"/>
    </row>
    <row r="161" spans="3:17 16384:16384" s="2" customFormat="1" ht="22.5" customHeight="1" thickBot="1">
      <c r="C161" s="447" t="s">
        <v>27</v>
      </c>
      <c r="D161" s="448"/>
      <c r="E161" s="449"/>
      <c r="F161" s="450"/>
      <c r="G161" s="1"/>
      <c r="H161" s="441" t="s">
        <v>620</v>
      </c>
      <c r="I161" s="456"/>
      <c r="J161" s="442"/>
      <c r="K161" s="215" t="s">
        <v>930</v>
      </c>
      <c r="L161" s="235">
        <f>SUM(L12+L24+L37+L46+L58+L97+L112+L122+L132+L146+L156)</f>
        <v>486592377.93971235</v>
      </c>
      <c r="M161" s="235">
        <f>SUM(M12+M24+M37+M46+M58+M97+M112+M122+M132+M146+M156)</f>
        <v>508106907.39648622</v>
      </c>
      <c r="N161" s="235">
        <f>SUM(N12+N24+N37+N46+N58+N97+N112+N122+N132+N146+N156)</f>
        <v>421403050.3697809</v>
      </c>
      <c r="O161" s="235">
        <f>SUM(L161+M162)</f>
        <v>1416102335.7059793</v>
      </c>
      <c r="P161" s="415"/>
      <c r="Q161" s="415"/>
      <c r="XFD161" s="1"/>
    </row>
    <row r="162" spans="3:17 16384:16384" s="2" customFormat="1" ht="22.5" customHeight="1" thickBot="1">
      <c r="C162" s="451"/>
      <c r="D162" s="452"/>
      <c r="E162" s="453"/>
      <c r="F162" s="454"/>
      <c r="G162" s="1"/>
      <c r="H162" s="441" t="s">
        <v>680</v>
      </c>
      <c r="I162" s="456"/>
      <c r="J162" s="442"/>
      <c r="K162" s="445" t="s">
        <v>930</v>
      </c>
      <c r="L162" s="446"/>
      <c r="M162" s="320">
        <f>SUM(M161:N161)</f>
        <v>929509957.76626706</v>
      </c>
      <c r="N162" s="321"/>
      <c r="O162" s="237" t="s">
        <v>757</v>
      </c>
      <c r="P162" s="415"/>
      <c r="Q162" s="415"/>
      <c r="XFD162" s="1"/>
    </row>
    <row r="209"/>
    <row r="210"/>
    <row r="211"/>
    <row r="212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</sheetData>
  <mergeCells count="162"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/>
  <cols>
    <col min="1" max="1" width="2.85546875" style="1" customWidth="1"/>
    <col min="2" max="2" width="4.5703125" style="12" customWidth="1"/>
    <col min="3" max="3" width="44.7109375" style="226" customWidth="1"/>
    <col min="4" max="4" width="8" style="224" customWidth="1"/>
    <col min="5" max="5" width="12" style="224" customWidth="1"/>
    <col min="6" max="7" width="8" style="224" customWidth="1"/>
    <col min="8" max="8" width="11.5703125" style="12" customWidth="1"/>
    <col min="9" max="9" width="10.7109375" style="12" customWidth="1"/>
    <col min="10" max="11" width="9.140625" style="12" customWidth="1"/>
    <col min="12" max="12" width="14.42578125" style="224" customWidth="1"/>
    <col min="13" max="13" width="15.42578125" style="224" customWidth="1"/>
    <col min="14" max="14" width="14.42578125" style="224" customWidth="1"/>
    <col min="15" max="15" width="15.85546875" style="224" customWidth="1"/>
    <col min="16" max="16" width="11.42578125" style="1" customWidth="1"/>
    <col min="17" max="17" width="4.85546875" style="1" customWidth="1"/>
    <col min="18" max="18" width="0" style="224" hidden="1" customWidth="1"/>
    <col min="19" max="16384" width="9.140625" style="224" hidden="1"/>
  </cols>
  <sheetData>
    <row r="1" spans="1:17" ht="9.75" customHeight="1" thickBot="1"/>
    <row r="2" spans="1:17" ht="21.75" customHeight="1" thickBot="1">
      <c r="B2" s="426" t="s">
        <v>1114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2"/>
    </row>
    <row r="3" spans="1:17" ht="9.75" customHeight="1" thickBot="1">
      <c r="B3" s="2"/>
    </row>
    <row r="4" spans="1:17" ht="31.5" customHeight="1" thickBot="1">
      <c r="B4" s="329" t="s">
        <v>418</v>
      </c>
      <c r="C4" s="330" t="s">
        <v>419</v>
      </c>
      <c r="D4" s="329" t="s">
        <v>1021</v>
      </c>
      <c r="E4" s="330" t="s">
        <v>420</v>
      </c>
      <c r="F4" s="329" t="s">
        <v>421</v>
      </c>
      <c r="G4" s="356" t="s">
        <v>1031</v>
      </c>
      <c r="H4" s="331" t="s">
        <v>573</v>
      </c>
      <c r="I4" s="331" t="s">
        <v>423</v>
      </c>
      <c r="J4" s="331" t="s">
        <v>424</v>
      </c>
      <c r="K4" s="331" t="s">
        <v>425</v>
      </c>
      <c r="L4" s="332" t="s">
        <v>426</v>
      </c>
      <c r="M4" s="332" t="s">
        <v>4</v>
      </c>
      <c r="N4" s="332" t="s">
        <v>574</v>
      </c>
      <c r="O4" s="332" t="s">
        <v>575</v>
      </c>
    </row>
    <row r="5" spans="1:17" s="2" customFormat="1" ht="15.75" customHeight="1">
      <c r="B5" s="438" t="s">
        <v>757</v>
      </c>
      <c r="C5" s="439"/>
      <c r="D5" s="439"/>
      <c r="E5" s="439"/>
      <c r="F5" s="439"/>
      <c r="G5" s="440"/>
      <c r="H5" s="322" t="s">
        <v>428</v>
      </c>
      <c r="I5" s="433" t="s">
        <v>757</v>
      </c>
      <c r="J5" s="434"/>
      <c r="K5" s="323" t="s">
        <v>428</v>
      </c>
      <c r="L5" s="392"/>
      <c r="M5" s="393"/>
      <c r="N5" s="393"/>
      <c r="O5" s="394" t="s">
        <v>681</v>
      </c>
    </row>
    <row r="6" spans="1:17" ht="27.75" customHeight="1">
      <c r="B6" s="29">
        <v>1</v>
      </c>
      <c r="C6" s="36" t="s">
        <v>765</v>
      </c>
      <c r="D6" s="229"/>
      <c r="E6" s="29" t="s">
        <v>550</v>
      </c>
      <c r="F6" s="29" t="s">
        <v>145</v>
      </c>
      <c r="G6" s="29"/>
      <c r="H6" s="37">
        <v>1619.51</v>
      </c>
      <c r="I6" s="35" t="s">
        <v>641</v>
      </c>
      <c r="J6" s="35" t="s">
        <v>1</v>
      </c>
      <c r="K6" s="37">
        <v>1619.51</v>
      </c>
      <c r="L6" s="31">
        <v>145755900</v>
      </c>
      <c r="M6" s="31">
        <v>108790382.48769861</v>
      </c>
      <c r="N6" s="31">
        <v>122553572.51230139</v>
      </c>
      <c r="O6" s="412">
        <f>SUM(L6:N6)</f>
        <v>377099855</v>
      </c>
    </row>
    <row r="7" spans="1:17" s="1" customFormat="1" ht="12" thickBot="1">
      <c r="C7" s="4"/>
      <c r="H7" s="3"/>
      <c r="I7" s="3"/>
      <c r="J7" s="3"/>
      <c r="K7" s="3"/>
      <c r="L7" s="5"/>
      <c r="M7" s="5"/>
      <c r="N7" s="5"/>
      <c r="O7" s="5"/>
    </row>
    <row r="8" spans="1:17" s="2" customFormat="1" ht="22.5" customHeight="1" thickBot="1">
      <c r="A8" s="1"/>
      <c r="C8" s="227"/>
      <c r="D8" s="227"/>
      <c r="E8" s="466" t="s">
        <v>550</v>
      </c>
      <c r="F8" s="467"/>
      <c r="G8" s="215" t="s">
        <v>930</v>
      </c>
      <c r="H8" s="475" t="s">
        <v>5</v>
      </c>
      <c r="I8" s="476"/>
      <c r="J8" s="477"/>
      <c r="K8" s="215" t="s">
        <v>930</v>
      </c>
      <c r="L8" s="236">
        <f t="shared" ref="L8:N8" si="0">SUM(L6:L7)</f>
        <v>145755900</v>
      </c>
      <c r="M8" s="236">
        <f t="shared" si="0"/>
        <v>108790382.48769861</v>
      </c>
      <c r="N8" s="236">
        <f t="shared" si="0"/>
        <v>122553572.51230139</v>
      </c>
      <c r="O8" s="236">
        <f>SUM(O6:O7)</f>
        <v>377099855</v>
      </c>
      <c r="P8" s="400">
        <f>SUM(L8:N8)</f>
        <v>377099855</v>
      </c>
      <c r="Q8" s="399" t="b">
        <f>O8=P8</f>
        <v>1</v>
      </c>
    </row>
    <row r="9" spans="1:17" s="1" customFormat="1">
      <c r="C9" s="4"/>
      <c r="H9" s="3"/>
      <c r="I9" s="3"/>
      <c r="J9" s="3"/>
      <c r="K9" s="3"/>
      <c r="L9" s="225"/>
      <c r="M9" s="401">
        <f>SUM(M8:N8)</f>
        <v>231343955</v>
      </c>
      <c r="N9" s="225"/>
      <c r="O9" s="225"/>
    </row>
    <row r="10" spans="1:17" s="1" customFormat="1">
      <c r="C10" s="4"/>
      <c r="H10" s="3"/>
      <c r="I10" s="3"/>
      <c r="J10" s="3"/>
      <c r="K10" s="3"/>
      <c r="L10" s="225"/>
      <c r="M10" s="401"/>
      <c r="N10" s="225"/>
      <c r="O10" s="225"/>
    </row>
    <row r="11" spans="1:17" s="1" customFormat="1">
      <c r="C11" s="4"/>
      <c r="H11" s="3"/>
      <c r="I11" s="3"/>
      <c r="J11" s="3"/>
      <c r="K11" s="3"/>
      <c r="L11" s="225"/>
      <c r="M11" s="225"/>
      <c r="N11" s="225"/>
      <c r="O11" s="225"/>
    </row>
    <row r="12" spans="1:17" s="1" customFormat="1" ht="12" thickBot="1">
      <c r="C12" s="4"/>
      <c r="H12" s="3"/>
      <c r="I12" s="3"/>
      <c r="J12" s="3"/>
      <c r="K12" s="3"/>
      <c r="L12" s="225"/>
      <c r="M12" s="225"/>
      <c r="N12" s="225"/>
      <c r="O12" s="225"/>
    </row>
    <row r="13" spans="1:17" ht="31.5" customHeight="1" thickBot="1">
      <c r="B13" s="329" t="s">
        <v>418</v>
      </c>
      <c r="C13" s="330" t="s">
        <v>419</v>
      </c>
      <c r="D13" s="329" t="s">
        <v>1021</v>
      </c>
      <c r="E13" s="330" t="s">
        <v>420</v>
      </c>
      <c r="F13" s="329" t="s">
        <v>421</v>
      </c>
      <c r="G13" s="356" t="s">
        <v>1031</v>
      </c>
      <c r="H13" s="331" t="s">
        <v>573</v>
      </c>
      <c r="I13" s="331" t="s">
        <v>423</v>
      </c>
      <c r="J13" s="331" t="s">
        <v>424</v>
      </c>
      <c r="K13" s="331" t="s">
        <v>425</v>
      </c>
      <c r="L13" s="332" t="s">
        <v>426</v>
      </c>
      <c r="M13" s="332" t="s">
        <v>4</v>
      </c>
      <c r="N13" s="332" t="s">
        <v>574</v>
      </c>
      <c r="O13" s="332" t="s">
        <v>575</v>
      </c>
    </row>
    <row r="14" spans="1:17" s="2" customFormat="1" ht="15.75" customHeight="1">
      <c r="A14" s="1"/>
      <c r="B14" s="438" t="s">
        <v>757</v>
      </c>
      <c r="C14" s="439"/>
      <c r="D14" s="439"/>
      <c r="E14" s="439"/>
      <c r="F14" s="439"/>
      <c r="G14" s="440"/>
      <c r="H14" s="78" t="s">
        <v>428</v>
      </c>
      <c r="I14" s="420" t="s">
        <v>757</v>
      </c>
      <c r="J14" s="421"/>
      <c r="K14" s="79" t="s">
        <v>428</v>
      </c>
      <c r="L14" s="392"/>
      <c r="M14" s="393"/>
      <c r="N14" s="393"/>
      <c r="O14" s="394" t="s">
        <v>681</v>
      </c>
      <c r="P14" s="1"/>
      <c r="Q14" s="1"/>
    </row>
    <row r="15" spans="1:17" ht="22.5" customHeight="1">
      <c r="B15" s="461">
        <v>1</v>
      </c>
      <c r="C15" s="484" t="s">
        <v>864</v>
      </c>
      <c r="D15" s="351"/>
      <c r="E15" s="461" t="s">
        <v>549</v>
      </c>
      <c r="F15" s="29" t="s">
        <v>143</v>
      </c>
      <c r="G15" s="461" t="s">
        <v>916</v>
      </c>
      <c r="H15" s="464">
        <v>2884.8</v>
      </c>
      <c r="I15" s="35" t="s">
        <v>635</v>
      </c>
      <c r="J15" s="35" t="s">
        <v>1</v>
      </c>
      <c r="K15" s="37">
        <v>2561</v>
      </c>
      <c r="L15" s="31">
        <v>252257832</v>
      </c>
      <c r="M15" s="31">
        <v>185362286.38249314</v>
      </c>
      <c r="N15" s="31">
        <v>172730618.61750686</v>
      </c>
      <c r="O15" s="412">
        <f t="shared" ref="O15:O33" si="1">SUM(L15:N15)</f>
        <v>610350737</v>
      </c>
    </row>
    <row r="16" spans="1:17" ht="22.5" customHeight="1">
      <c r="B16" s="462"/>
      <c r="C16" s="485"/>
      <c r="D16" s="352"/>
      <c r="E16" s="462"/>
      <c r="F16" s="29" t="s">
        <v>144</v>
      </c>
      <c r="G16" s="462"/>
      <c r="H16" s="465"/>
      <c r="I16" s="35" t="s">
        <v>644</v>
      </c>
      <c r="J16" s="35" t="s">
        <v>11</v>
      </c>
      <c r="K16" s="37">
        <v>323.51</v>
      </c>
      <c r="L16" s="31">
        <v>31214888</v>
      </c>
      <c r="M16" s="31">
        <v>20556972.130904116</v>
      </c>
      <c r="N16" s="31">
        <v>17434406.869095884</v>
      </c>
      <c r="O16" s="412">
        <f t="shared" si="1"/>
        <v>69206267</v>
      </c>
    </row>
    <row r="17" spans="1:17" ht="27.75" customHeight="1">
      <c r="B17" s="29">
        <v>2</v>
      </c>
      <c r="C17" s="36" t="s">
        <v>1127</v>
      </c>
      <c r="D17" s="229"/>
      <c r="E17" s="29" t="s">
        <v>549</v>
      </c>
      <c r="F17" s="29" t="s">
        <v>152</v>
      </c>
      <c r="G17" s="29" t="s">
        <v>916</v>
      </c>
      <c r="H17" s="37">
        <v>1482</v>
      </c>
      <c r="I17" s="35" t="s">
        <v>643</v>
      </c>
      <c r="J17" s="35" t="s">
        <v>1</v>
      </c>
      <c r="K17" s="37">
        <v>1482</v>
      </c>
      <c r="L17" s="31">
        <v>0</v>
      </c>
      <c r="M17" s="31">
        <v>0</v>
      </c>
      <c r="N17" s="31">
        <v>0</v>
      </c>
      <c r="O17" s="84">
        <f>SUM(L17:N17)</f>
        <v>0</v>
      </c>
    </row>
    <row r="18" spans="1:17" ht="26.25" customHeight="1">
      <c r="A18" s="2"/>
      <c r="B18" s="29">
        <v>3</v>
      </c>
      <c r="C18" s="36" t="s">
        <v>766</v>
      </c>
      <c r="D18" s="229"/>
      <c r="E18" s="29" t="s">
        <v>549</v>
      </c>
      <c r="F18" s="29" t="s">
        <v>166</v>
      </c>
      <c r="G18" s="29"/>
      <c r="H18" s="37">
        <v>3136.12</v>
      </c>
      <c r="I18" s="35" t="s">
        <v>645</v>
      </c>
      <c r="J18" s="35" t="s">
        <v>1</v>
      </c>
      <c r="K18" s="37">
        <v>3136.12</v>
      </c>
      <c r="L18" s="31">
        <v>0</v>
      </c>
      <c r="M18" s="31">
        <v>0</v>
      </c>
      <c r="N18" s="31">
        <v>0</v>
      </c>
      <c r="O18" s="84">
        <f>SUM(L18:N18)</f>
        <v>0</v>
      </c>
    </row>
    <row r="19" spans="1:17" ht="27" customHeight="1">
      <c r="B19" s="29">
        <v>4</v>
      </c>
      <c r="C19" s="36" t="s">
        <v>796</v>
      </c>
      <c r="D19" s="229"/>
      <c r="E19" s="29" t="s">
        <v>549</v>
      </c>
      <c r="F19" s="29" t="s">
        <v>167</v>
      </c>
      <c r="G19" s="29" t="s">
        <v>916</v>
      </c>
      <c r="H19" s="37">
        <v>1860.89</v>
      </c>
      <c r="I19" s="35" t="s">
        <v>646</v>
      </c>
      <c r="J19" s="35" t="s">
        <v>1</v>
      </c>
      <c r="K19" s="37">
        <v>1860.89</v>
      </c>
      <c r="L19" s="31">
        <v>0</v>
      </c>
      <c r="M19" s="31">
        <v>0</v>
      </c>
      <c r="N19" s="31">
        <v>0</v>
      </c>
      <c r="O19" s="84">
        <f>SUM(L19:N19)</f>
        <v>0</v>
      </c>
    </row>
    <row r="20" spans="1:17" ht="26.25" customHeight="1">
      <c r="B20" s="29">
        <v>5</v>
      </c>
      <c r="C20" s="36" t="s">
        <v>797</v>
      </c>
      <c r="D20" s="229"/>
      <c r="E20" s="29" t="s">
        <v>549</v>
      </c>
      <c r="F20" s="29" t="s">
        <v>624</v>
      </c>
      <c r="G20" s="29"/>
      <c r="H20" s="37">
        <v>724.86</v>
      </c>
      <c r="I20" s="35" t="s">
        <v>577</v>
      </c>
      <c r="J20" s="35" t="s">
        <v>1</v>
      </c>
      <c r="K20" s="37">
        <v>724.86</v>
      </c>
      <c r="L20" s="31">
        <v>72486000</v>
      </c>
      <c r="M20" s="31">
        <v>29656259.920879997</v>
      </c>
      <c r="N20" s="31">
        <v>3108385.2691200003</v>
      </c>
      <c r="O20" s="412">
        <f t="shared" si="1"/>
        <v>105250645.19</v>
      </c>
    </row>
    <row r="21" spans="1:17" ht="27" customHeight="1">
      <c r="A21" s="2"/>
      <c r="B21" s="29">
        <v>6</v>
      </c>
      <c r="C21" s="36" t="s">
        <v>800</v>
      </c>
      <c r="D21" s="229"/>
      <c r="E21" s="29" t="s">
        <v>549</v>
      </c>
      <c r="F21" s="29" t="s">
        <v>78</v>
      </c>
      <c r="G21" s="29" t="s">
        <v>916</v>
      </c>
      <c r="H21" s="37">
        <v>631.89</v>
      </c>
      <c r="I21" s="35" t="s">
        <v>589</v>
      </c>
      <c r="J21" s="35" t="s">
        <v>1</v>
      </c>
      <c r="K21" s="37">
        <v>631.89</v>
      </c>
      <c r="L21" s="31">
        <v>0</v>
      </c>
      <c r="M21" s="31">
        <v>0</v>
      </c>
      <c r="N21" s="31">
        <v>0</v>
      </c>
      <c r="O21" s="84">
        <f>SUM(L21:N21)</f>
        <v>0</v>
      </c>
    </row>
    <row r="22" spans="1:17" ht="27.75" customHeight="1">
      <c r="B22" s="29">
        <v>7</v>
      </c>
      <c r="C22" s="36" t="s">
        <v>1033</v>
      </c>
      <c r="D22" s="229"/>
      <c r="E22" s="29" t="s">
        <v>549</v>
      </c>
      <c r="F22" s="29" t="s">
        <v>82</v>
      </c>
      <c r="G22" s="29" t="s">
        <v>916</v>
      </c>
      <c r="H22" s="37">
        <v>2137.91</v>
      </c>
      <c r="I22" s="35" t="s">
        <v>605</v>
      </c>
      <c r="J22" s="35" t="s">
        <v>1</v>
      </c>
      <c r="K22" s="37">
        <v>2043.94</v>
      </c>
      <c r="L22" s="31">
        <v>0</v>
      </c>
      <c r="M22" s="31">
        <v>0</v>
      </c>
      <c r="N22" s="31">
        <v>0</v>
      </c>
      <c r="O22" s="84">
        <f>SUM(L22:N22)</f>
        <v>0</v>
      </c>
    </row>
    <row r="23" spans="1:17" ht="38.25" customHeight="1">
      <c r="B23" s="29">
        <v>8</v>
      </c>
      <c r="C23" s="36" t="s">
        <v>801</v>
      </c>
      <c r="D23" s="229"/>
      <c r="E23" s="29" t="s">
        <v>549</v>
      </c>
      <c r="F23" s="29" t="s">
        <v>84</v>
      </c>
      <c r="G23" s="29" t="s">
        <v>916</v>
      </c>
      <c r="H23" s="37">
        <v>3128.2</v>
      </c>
      <c r="I23" s="35" t="s">
        <v>642</v>
      </c>
      <c r="J23" s="35" t="s">
        <v>1</v>
      </c>
      <c r="K23" s="37">
        <v>3128.2</v>
      </c>
      <c r="L23" s="31">
        <v>0</v>
      </c>
      <c r="M23" s="31">
        <v>0</v>
      </c>
      <c r="N23" s="31">
        <v>0</v>
      </c>
      <c r="O23" s="84">
        <f>SUM(L23:N23)</f>
        <v>0</v>
      </c>
    </row>
    <row r="24" spans="1:17" ht="22.5" customHeight="1">
      <c r="A24" s="2"/>
      <c r="B24" s="461">
        <v>9</v>
      </c>
      <c r="C24" s="431" t="s">
        <v>1065</v>
      </c>
      <c r="D24" s="486"/>
      <c r="E24" s="461" t="s">
        <v>549</v>
      </c>
      <c r="F24" s="29" t="s">
        <v>100</v>
      </c>
      <c r="G24" s="461"/>
      <c r="H24" s="464">
        <v>1959.2</v>
      </c>
      <c r="I24" s="29" t="s">
        <v>700</v>
      </c>
      <c r="J24" s="29" t="s">
        <v>1</v>
      </c>
      <c r="K24" s="37">
        <v>979.6</v>
      </c>
      <c r="L24" s="31">
        <v>0</v>
      </c>
      <c r="M24" s="31">
        <v>0</v>
      </c>
      <c r="N24" s="31">
        <v>0</v>
      </c>
      <c r="O24" s="84">
        <f t="shared" si="1"/>
        <v>0</v>
      </c>
      <c r="P24" s="2"/>
      <c r="Q24" s="2"/>
    </row>
    <row r="25" spans="1:17" ht="22.5" customHeight="1">
      <c r="B25" s="462"/>
      <c r="C25" s="432"/>
      <c r="D25" s="487"/>
      <c r="E25" s="462"/>
      <c r="F25" s="29" t="s">
        <v>101</v>
      </c>
      <c r="G25" s="462"/>
      <c r="H25" s="465"/>
      <c r="I25" s="29" t="s">
        <v>698</v>
      </c>
      <c r="J25" s="29" t="s">
        <v>11</v>
      </c>
      <c r="K25" s="37">
        <v>979.6</v>
      </c>
      <c r="L25" s="31">
        <v>0</v>
      </c>
      <c r="M25" s="31">
        <v>0</v>
      </c>
      <c r="N25" s="31">
        <v>0</v>
      </c>
      <c r="O25" s="412">
        <f t="shared" si="1"/>
        <v>0</v>
      </c>
    </row>
    <row r="26" spans="1:17" ht="30" customHeight="1">
      <c r="B26" s="29">
        <v>10</v>
      </c>
      <c r="C26" s="36" t="s">
        <v>768</v>
      </c>
      <c r="D26" s="229"/>
      <c r="E26" s="29" t="s">
        <v>549</v>
      </c>
      <c r="F26" s="29" t="s">
        <v>107</v>
      </c>
      <c r="G26" s="29"/>
      <c r="H26" s="37">
        <v>611.80999999999995</v>
      </c>
      <c r="I26" s="35" t="s">
        <v>647</v>
      </c>
      <c r="J26" s="35" t="s">
        <v>1</v>
      </c>
      <c r="K26" s="37">
        <v>611.80999999999995</v>
      </c>
      <c r="L26" s="31">
        <v>17434804.887671232</v>
      </c>
      <c r="M26" s="31">
        <v>633284.43018682674</v>
      </c>
      <c r="N26" s="31">
        <v>263916.56981317321</v>
      </c>
      <c r="O26" s="412">
        <f t="shared" si="1"/>
        <v>18332005.887671232</v>
      </c>
    </row>
    <row r="27" spans="1:17" ht="26.25" customHeight="1">
      <c r="B27" s="29">
        <v>11</v>
      </c>
      <c r="C27" s="36" t="s">
        <v>805</v>
      </c>
      <c r="D27" s="229"/>
      <c r="E27" s="29" t="s">
        <v>549</v>
      </c>
      <c r="F27" s="29" t="s">
        <v>129</v>
      </c>
      <c r="G27" s="29"/>
      <c r="H27" s="37">
        <v>1852.81</v>
      </c>
      <c r="I27" s="35" t="s">
        <v>130</v>
      </c>
      <c r="J27" s="35" t="s">
        <v>1</v>
      </c>
      <c r="K27" s="37">
        <v>1852.81</v>
      </c>
      <c r="L27" s="31">
        <v>129696700.00000004</v>
      </c>
      <c r="M27" s="31">
        <v>28362952.503102798</v>
      </c>
      <c r="N27" s="31">
        <v>8736379.5220983066</v>
      </c>
      <c r="O27" s="412">
        <f t="shared" si="1"/>
        <v>166796032.02520114</v>
      </c>
    </row>
    <row r="28" spans="1:17" ht="22.5" customHeight="1">
      <c r="B28" s="461">
        <v>12</v>
      </c>
      <c r="C28" s="431" t="s">
        <v>804</v>
      </c>
      <c r="D28" s="461">
        <v>59901</v>
      </c>
      <c r="E28" s="461" t="s">
        <v>549</v>
      </c>
      <c r="F28" s="29" t="s">
        <v>134</v>
      </c>
      <c r="G28" s="101" t="s">
        <v>916</v>
      </c>
      <c r="H28" s="464">
        <v>6711.27</v>
      </c>
      <c r="I28" s="29" t="s">
        <v>135</v>
      </c>
      <c r="J28" s="29" t="s">
        <v>1</v>
      </c>
      <c r="K28" s="37">
        <v>3355.64</v>
      </c>
      <c r="L28" s="31">
        <v>0.61369862407445908</v>
      </c>
      <c r="M28" s="31">
        <v>0</v>
      </c>
      <c r="N28" s="31">
        <v>0</v>
      </c>
      <c r="O28" s="412">
        <f t="shared" si="1"/>
        <v>0.61369862407445908</v>
      </c>
    </row>
    <row r="29" spans="1:17" ht="22.5" customHeight="1">
      <c r="B29" s="462"/>
      <c r="C29" s="432"/>
      <c r="D29" s="462"/>
      <c r="E29" s="462"/>
      <c r="F29" s="29" t="s">
        <v>136</v>
      </c>
      <c r="G29" s="344" t="s">
        <v>916</v>
      </c>
      <c r="H29" s="465"/>
      <c r="I29" s="29" t="s">
        <v>648</v>
      </c>
      <c r="J29" s="29" t="s">
        <v>11</v>
      </c>
      <c r="K29" s="37">
        <v>3355.63</v>
      </c>
      <c r="L29" s="31">
        <v>0</v>
      </c>
      <c r="M29" s="31">
        <v>0</v>
      </c>
      <c r="N29" s="31">
        <v>0</v>
      </c>
      <c r="O29" s="412">
        <f t="shared" si="1"/>
        <v>0</v>
      </c>
    </row>
    <row r="30" spans="1:17" ht="38.25" customHeight="1">
      <c r="B30" s="29">
        <v>13</v>
      </c>
      <c r="C30" s="36" t="s">
        <v>799</v>
      </c>
      <c r="D30" s="229"/>
      <c r="E30" s="29" t="s">
        <v>549</v>
      </c>
      <c r="F30" s="29" t="s">
        <v>137</v>
      </c>
      <c r="G30" s="29" t="s">
        <v>916</v>
      </c>
      <c r="H30" s="37">
        <v>2600.7399999999998</v>
      </c>
      <c r="I30" s="29" t="s">
        <v>699</v>
      </c>
      <c r="J30" s="29" t="s">
        <v>1</v>
      </c>
      <c r="K30" s="37">
        <v>2600.7399999999998</v>
      </c>
      <c r="L30" s="31">
        <v>99128447.710908264</v>
      </c>
      <c r="M30" s="31">
        <v>10088479.232005324</v>
      </c>
      <c r="N30" s="31">
        <v>3769136.5256379512</v>
      </c>
      <c r="O30" s="412">
        <f t="shared" si="1"/>
        <v>112986063.46855155</v>
      </c>
    </row>
    <row r="31" spans="1:17" ht="22.5" customHeight="1">
      <c r="B31" s="461">
        <v>14</v>
      </c>
      <c r="C31" s="431" t="s">
        <v>767</v>
      </c>
      <c r="D31" s="351"/>
      <c r="E31" s="461" t="s">
        <v>549</v>
      </c>
      <c r="F31" s="29" t="s">
        <v>138</v>
      </c>
      <c r="G31" s="461" t="s">
        <v>916</v>
      </c>
      <c r="H31" s="464">
        <v>2107.73</v>
      </c>
      <c r="I31" s="29" t="s">
        <v>649</v>
      </c>
      <c r="J31" s="29" t="s">
        <v>1</v>
      </c>
      <c r="K31" s="37">
        <v>6.6</v>
      </c>
      <c r="L31" s="31">
        <v>0</v>
      </c>
      <c r="M31" s="31">
        <v>0</v>
      </c>
      <c r="N31" s="31">
        <v>0</v>
      </c>
      <c r="O31" s="412">
        <f t="shared" si="1"/>
        <v>0</v>
      </c>
    </row>
    <row r="32" spans="1:17" ht="22.5" customHeight="1">
      <c r="B32" s="463"/>
      <c r="C32" s="455"/>
      <c r="D32" s="353"/>
      <c r="E32" s="463"/>
      <c r="F32" s="29" t="s">
        <v>139</v>
      </c>
      <c r="G32" s="463"/>
      <c r="H32" s="483"/>
      <c r="I32" s="29" t="s">
        <v>650</v>
      </c>
      <c r="J32" s="29" t="s">
        <v>11</v>
      </c>
      <c r="K32" s="37">
        <v>1047.21</v>
      </c>
      <c r="L32" s="31">
        <v>0</v>
      </c>
      <c r="M32" s="31">
        <v>0</v>
      </c>
      <c r="N32" s="31">
        <v>0</v>
      </c>
      <c r="O32" s="412">
        <f t="shared" si="1"/>
        <v>0</v>
      </c>
    </row>
    <row r="33" spans="1:17" ht="22.5" customHeight="1">
      <c r="B33" s="462"/>
      <c r="C33" s="432"/>
      <c r="D33" s="352"/>
      <c r="E33" s="462"/>
      <c r="F33" s="29" t="s">
        <v>140</v>
      </c>
      <c r="G33" s="462"/>
      <c r="H33" s="465"/>
      <c r="I33" s="29" t="s">
        <v>120</v>
      </c>
      <c r="J33" s="29" t="s">
        <v>187</v>
      </c>
      <c r="K33" s="37">
        <v>1053.8599999999999</v>
      </c>
      <c r="L33" s="31">
        <v>0</v>
      </c>
      <c r="M33" s="31">
        <v>0</v>
      </c>
      <c r="N33" s="31">
        <v>0</v>
      </c>
      <c r="O33" s="84">
        <f t="shared" si="1"/>
        <v>0</v>
      </c>
    </row>
    <row r="34" spans="1:17" ht="29.25" customHeight="1">
      <c r="B34" s="29">
        <v>15</v>
      </c>
      <c r="C34" s="36" t="s">
        <v>769</v>
      </c>
      <c r="D34" s="229"/>
      <c r="E34" s="29" t="s">
        <v>549</v>
      </c>
      <c r="F34" s="29" t="s">
        <v>631</v>
      </c>
      <c r="G34" s="29" t="s">
        <v>916</v>
      </c>
      <c r="H34" s="37">
        <v>425.98</v>
      </c>
      <c r="I34" s="29" t="s">
        <v>651</v>
      </c>
      <c r="J34" s="29" t="s">
        <v>1</v>
      </c>
      <c r="K34" s="37">
        <v>425.98</v>
      </c>
      <c r="L34" s="31">
        <v>0</v>
      </c>
      <c r="M34" s="31">
        <v>0</v>
      </c>
      <c r="N34" s="31">
        <v>0</v>
      </c>
      <c r="O34" s="84">
        <f>SUM(L34:N34)</f>
        <v>0</v>
      </c>
    </row>
    <row r="35" spans="1:17" ht="24.75" customHeight="1">
      <c r="B35" s="29">
        <v>16</v>
      </c>
      <c r="C35" s="36" t="s">
        <v>794</v>
      </c>
      <c r="D35" s="229"/>
      <c r="E35" s="29" t="s">
        <v>549</v>
      </c>
      <c r="F35" s="29" t="s">
        <v>632</v>
      </c>
      <c r="G35" s="29" t="s">
        <v>916</v>
      </c>
      <c r="H35" s="37">
        <v>1641.21</v>
      </c>
      <c r="I35" s="32" t="s">
        <v>693</v>
      </c>
      <c r="J35" s="29" t="s">
        <v>1</v>
      </c>
      <c r="K35" s="37">
        <v>1641.21</v>
      </c>
      <c r="L35" s="31">
        <v>0.43287671357393265</v>
      </c>
      <c r="M35" s="31">
        <v>-4.2814787446636047E-4</v>
      </c>
      <c r="N35" s="31">
        <v>4.2814787446636047E-4</v>
      </c>
      <c r="O35" s="84">
        <f>SUM(L35:N35)</f>
        <v>0.43287671357393265</v>
      </c>
    </row>
    <row r="36" spans="1:17" ht="22.5" customHeight="1">
      <c r="A36" s="2"/>
      <c r="B36" s="461">
        <v>17</v>
      </c>
      <c r="C36" s="431" t="s">
        <v>863</v>
      </c>
      <c r="D36" s="351"/>
      <c r="E36" s="461" t="s">
        <v>549</v>
      </c>
      <c r="F36" s="29" t="s">
        <v>168</v>
      </c>
      <c r="G36" s="461" t="s">
        <v>916</v>
      </c>
      <c r="H36" s="464">
        <v>2877.11</v>
      </c>
      <c r="I36" s="32" t="s">
        <v>694</v>
      </c>
      <c r="J36" s="29" t="s">
        <v>1</v>
      </c>
      <c r="K36" s="37">
        <v>2741.57</v>
      </c>
      <c r="L36" s="31">
        <v>5.325447503477335</v>
      </c>
      <c r="M36" s="31">
        <v>-3.8176005871736841E-2</v>
      </c>
      <c r="N36" s="31">
        <v>3.8176005871736841E-2</v>
      </c>
      <c r="O36" s="84">
        <f>SUM(L36:N36)</f>
        <v>5.325447503477335</v>
      </c>
      <c r="P36" s="2"/>
      <c r="Q36" s="2"/>
    </row>
    <row r="37" spans="1:17" ht="22.5" customHeight="1">
      <c r="B37" s="462"/>
      <c r="C37" s="432"/>
      <c r="D37" s="352"/>
      <c r="E37" s="462"/>
      <c r="F37" s="29" t="s">
        <v>169</v>
      </c>
      <c r="G37" s="462"/>
      <c r="H37" s="465"/>
      <c r="I37" s="32" t="s">
        <v>695</v>
      </c>
      <c r="J37" s="29" t="s">
        <v>11</v>
      </c>
      <c r="K37" s="37">
        <v>135.54</v>
      </c>
      <c r="L37" s="31">
        <v>4.157252054894343</v>
      </c>
      <c r="M37" s="31">
        <v>0</v>
      </c>
      <c r="N37" s="31">
        <v>0</v>
      </c>
      <c r="O37" s="84">
        <f>SUM(L37:N37)</f>
        <v>4.157252054894343</v>
      </c>
    </row>
    <row r="38" spans="1:17" ht="29.25" customHeight="1">
      <c r="B38" s="29">
        <v>18</v>
      </c>
      <c r="C38" s="36" t="s">
        <v>802</v>
      </c>
      <c r="D38" s="229"/>
      <c r="E38" s="29" t="s">
        <v>549</v>
      </c>
      <c r="F38" s="29" t="s">
        <v>176</v>
      </c>
      <c r="G38" s="29" t="s">
        <v>916</v>
      </c>
      <c r="H38" s="37">
        <v>808.11</v>
      </c>
      <c r="I38" s="32" t="s">
        <v>725</v>
      </c>
      <c r="J38" s="29" t="s">
        <v>1</v>
      </c>
      <c r="K38" s="37">
        <v>808.11</v>
      </c>
      <c r="L38" s="31">
        <v>0</v>
      </c>
      <c r="M38" s="31">
        <v>0</v>
      </c>
      <c r="N38" s="31">
        <v>0</v>
      </c>
      <c r="O38" s="84">
        <f t="shared" ref="O38:O43" si="2">SUM(L38:N38)</f>
        <v>0</v>
      </c>
    </row>
    <row r="39" spans="1:17" ht="27" customHeight="1">
      <c r="B39" s="29">
        <v>19</v>
      </c>
      <c r="C39" s="36" t="s">
        <v>803</v>
      </c>
      <c r="D39" s="229"/>
      <c r="E39" s="29" t="s">
        <v>549</v>
      </c>
      <c r="F39" s="29" t="s">
        <v>177</v>
      </c>
      <c r="G39" s="29"/>
      <c r="H39" s="37">
        <v>893.51</v>
      </c>
      <c r="I39" s="32" t="s">
        <v>692</v>
      </c>
      <c r="J39" s="29" t="s">
        <v>1</v>
      </c>
      <c r="K39" s="37">
        <v>893.51</v>
      </c>
      <c r="L39" s="31">
        <v>8935100</v>
      </c>
      <c r="M39" s="31">
        <v>1360627.2377502723</v>
      </c>
      <c r="N39" s="31">
        <v>5638.8680031525619</v>
      </c>
      <c r="O39" s="412">
        <f t="shared" si="2"/>
        <v>10301366.105753426</v>
      </c>
    </row>
    <row r="40" spans="1:17" ht="34.5" customHeight="1">
      <c r="B40" s="33">
        <v>20</v>
      </c>
      <c r="C40" s="385" t="s">
        <v>1106</v>
      </c>
      <c r="D40" s="33">
        <v>69052</v>
      </c>
      <c r="E40" s="33" t="s">
        <v>549</v>
      </c>
      <c r="F40" s="33" t="s">
        <v>181</v>
      </c>
      <c r="G40" s="33" t="s">
        <v>916</v>
      </c>
      <c r="H40" s="228">
        <v>2149.08</v>
      </c>
      <c r="I40" s="33" t="s">
        <v>728</v>
      </c>
      <c r="J40" s="33" t="s">
        <v>1</v>
      </c>
      <c r="K40" s="33">
        <v>2149.08</v>
      </c>
      <c r="L40" s="31">
        <v>0</v>
      </c>
      <c r="M40" s="31">
        <v>0</v>
      </c>
      <c r="N40" s="31">
        <v>0</v>
      </c>
      <c r="O40" s="84">
        <f t="shared" si="2"/>
        <v>0</v>
      </c>
    </row>
    <row r="41" spans="1:17" ht="27" customHeight="1">
      <c r="B41" s="33">
        <v>21</v>
      </c>
      <c r="C41" s="385" t="s">
        <v>798</v>
      </c>
      <c r="D41" s="230"/>
      <c r="E41" s="33" t="s">
        <v>549</v>
      </c>
      <c r="F41" s="33" t="s">
        <v>182</v>
      </c>
      <c r="G41" s="33" t="s">
        <v>916</v>
      </c>
      <c r="H41" s="228">
        <v>711.17</v>
      </c>
      <c r="I41" s="33" t="s">
        <v>729</v>
      </c>
      <c r="J41" s="33" t="s">
        <v>1</v>
      </c>
      <c r="K41" s="33">
        <v>711.17</v>
      </c>
      <c r="L41" s="31">
        <v>0</v>
      </c>
      <c r="M41" s="31">
        <v>0</v>
      </c>
      <c r="N41" s="31">
        <v>0</v>
      </c>
      <c r="O41" s="84">
        <f t="shared" si="2"/>
        <v>0</v>
      </c>
    </row>
    <row r="42" spans="1:17" ht="22.5" customHeight="1">
      <c r="A42" s="2"/>
      <c r="B42" s="472">
        <v>22</v>
      </c>
      <c r="C42" s="484" t="s">
        <v>1036</v>
      </c>
      <c r="D42" s="498">
        <v>35401</v>
      </c>
      <c r="E42" s="472" t="s">
        <v>549</v>
      </c>
      <c r="F42" s="33" t="s">
        <v>183</v>
      </c>
      <c r="G42" s="472"/>
      <c r="H42" s="228">
        <v>1826.13</v>
      </c>
      <c r="I42" s="33" t="s">
        <v>730</v>
      </c>
      <c r="J42" s="33" t="s">
        <v>1</v>
      </c>
      <c r="K42" s="33">
        <v>1826.13</v>
      </c>
      <c r="L42" s="31">
        <v>0</v>
      </c>
      <c r="M42" s="31">
        <v>0</v>
      </c>
      <c r="N42" s="31">
        <v>0</v>
      </c>
      <c r="O42" s="84">
        <f t="shared" si="2"/>
        <v>0</v>
      </c>
      <c r="P42" s="2"/>
      <c r="Q42" s="2"/>
    </row>
    <row r="43" spans="1:17" ht="22.5" customHeight="1">
      <c r="B43" s="473"/>
      <c r="C43" s="496"/>
      <c r="D43" s="499"/>
      <c r="E43" s="473"/>
      <c r="F43" s="33" t="s">
        <v>184</v>
      </c>
      <c r="G43" s="473"/>
      <c r="H43" s="216">
        <v>958.2</v>
      </c>
      <c r="I43" s="33" t="s">
        <v>731</v>
      </c>
      <c r="J43" s="33" t="s">
        <v>11</v>
      </c>
      <c r="K43" s="33">
        <v>958.2</v>
      </c>
      <c r="L43" s="31">
        <v>0</v>
      </c>
      <c r="M43" s="31">
        <v>0</v>
      </c>
      <c r="N43" s="31">
        <v>0</v>
      </c>
      <c r="O43" s="84">
        <f t="shared" si="2"/>
        <v>0</v>
      </c>
    </row>
    <row r="44" spans="1:17" ht="22.5" customHeight="1">
      <c r="B44" s="473"/>
      <c r="C44" s="496"/>
      <c r="D44" s="499"/>
      <c r="E44" s="473"/>
      <c r="F44" s="33" t="s">
        <v>761</v>
      </c>
      <c r="G44" s="473"/>
      <c r="H44" s="216">
        <v>1398.2</v>
      </c>
      <c r="I44" s="33" t="s">
        <v>763</v>
      </c>
      <c r="J44" s="33" t="s">
        <v>187</v>
      </c>
      <c r="K44" s="216">
        <v>1398.2</v>
      </c>
      <c r="L44" s="31">
        <v>0</v>
      </c>
      <c r="M44" s="31">
        <v>0</v>
      </c>
      <c r="N44" s="31">
        <v>0</v>
      </c>
      <c r="O44" s="84">
        <f>SUM(L44:N44)</f>
        <v>0</v>
      </c>
    </row>
    <row r="45" spans="1:17" ht="22.5" customHeight="1">
      <c r="B45" s="474"/>
      <c r="C45" s="485"/>
      <c r="D45" s="500"/>
      <c r="E45" s="474"/>
      <c r="F45" s="33" t="s">
        <v>762</v>
      </c>
      <c r="G45" s="474"/>
      <c r="H45" s="216">
        <v>1386.12</v>
      </c>
      <c r="I45" s="33" t="s">
        <v>764</v>
      </c>
      <c r="J45" s="33" t="s">
        <v>188</v>
      </c>
      <c r="K45" s="216">
        <v>1386.12</v>
      </c>
      <c r="L45" s="31">
        <v>0</v>
      </c>
      <c r="M45" s="31">
        <v>0.24862435728990256</v>
      </c>
      <c r="N45" s="31">
        <v>1.3756427100974403E-3</v>
      </c>
      <c r="O45" s="84">
        <f>SUM(L45:N45)</f>
        <v>0.25</v>
      </c>
    </row>
    <row r="46" spans="1:17" ht="23.25" customHeight="1">
      <c r="B46" s="472">
        <v>23</v>
      </c>
      <c r="C46" s="484" t="s">
        <v>795</v>
      </c>
      <c r="D46" s="355"/>
      <c r="E46" s="472" t="s">
        <v>549</v>
      </c>
      <c r="F46" s="33" t="s">
        <v>185</v>
      </c>
      <c r="G46" s="472" t="s">
        <v>916</v>
      </c>
      <c r="H46" s="478">
        <v>1097.1300000000001</v>
      </c>
      <c r="I46" s="33" t="s">
        <v>732</v>
      </c>
      <c r="J46" s="33" t="s">
        <v>1</v>
      </c>
      <c r="K46" s="33">
        <v>916.81</v>
      </c>
      <c r="L46" s="31">
        <v>0</v>
      </c>
      <c r="M46" s="31">
        <v>0</v>
      </c>
      <c r="N46" s="31">
        <v>0</v>
      </c>
      <c r="O46" s="84">
        <f>SUM(L46:N46)</f>
        <v>0</v>
      </c>
    </row>
    <row r="47" spans="1:17" ht="23.25" customHeight="1">
      <c r="A47" s="2"/>
      <c r="B47" s="474"/>
      <c r="C47" s="485"/>
      <c r="D47" s="354"/>
      <c r="E47" s="474"/>
      <c r="F47" s="33" t="s">
        <v>186</v>
      </c>
      <c r="G47" s="474"/>
      <c r="H47" s="480"/>
      <c r="I47" s="33" t="s">
        <v>733</v>
      </c>
      <c r="J47" s="33" t="s">
        <v>11</v>
      </c>
      <c r="K47" s="33">
        <v>180.33</v>
      </c>
      <c r="L47" s="31">
        <v>0</v>
      </c>
      <c r="M47" s="31">
        <v>0</v>
      </c>
      <c r="N47" s="31">
        <v>0</v>
      </c>
      <c r="O47" s="412">
        <f>SUM(L47:N47)</f>
        <v>0</v>
      </c>
      <c r="P47" s="2"/>
      <c r="Q47" s="2"/>
    </row>
    <row r="48" spans="1:17" s="1" customFormat="1" ht="12" thickBot="1">
      <c r="C48" s="4"/>
      <c r="H48" s="3"/>
      <c r="I48" s="3"/>
      <c r="J48" s="3"/>
      <c r="K48" s="3"/>
      <c r="L48" s="5"/>
      <c r="M48" s="5"/>
      <c r="N48" s="5"/>
      <c r="O48" s="5"/>
    </row>
    <row r="49" spans="1:17" s="2" customFormat="1" ht="22.5" customHeight="1" thickBot="1">
      <c r="C49" s="227"/>
      <c r="D49" s="227"/>
      <c r="E49" s="466" t="s">
        <v>549</v>
      </c>
      <c r="F49" s="467"/>
      <c r="G49" s="215" t="s">
        <v>930</v>
      </c>
      <c r="H49" s="475" t="s">
        <v>5</v>
      </c>
      <c r="I49" s="476"/>
      <c r="J49" s="477"/>
      <c r="K49" s="215" t="s">
        <v>930</v>
      </c>
      <c r="L49" s="236">
        <f t="shared" ref="L49:N49" si="3">SUM(L15:L48)</f>
        <v>611153783.12785447</v>
      </c>
      <c r="M49" s="236">
        <f t="shared" si="3"/>
        <v>276020862.04734272</v>
      </c>
      <c r="N49" s="236">
        <f t="shared" si="3"/>
        <v>206048482.28125513</v>
      </c>
      <c r="O49" s="236">
        <f>SUM(O15:O48)</f>
        <v>1093223127.4564524</v>
      </c>
      <c r="P49" s="400">
        <f>SUM(L49:N49)</f>
        <v>1093223127.4564524</v>
      </c>
      <c r="Q49" s="399" t="b">
        <f>O49=P49</f>
        <v>1</v>
      </c>
    </row>
    <row r="50" spans="1:17" s="1" customFormat="1">
      <c r="C50" s="4"/>
      <c r="H50" s="3"/>
      <c r="I50" s="3"/>
      <c r="J50" s="3"/>
      <c r="K50" s="3"/>
      <c r="L50" s="225"/>
      <c r="M50" s="401">
        <f>SUM(M49:N49)</f>
        <v>482069344.32859784</v>
      </c>
      <c r="N50" s="225"/>
      <c r="O50" s="225"/>
    </row>
    <row r="51" spans="1:17" s="1" customFormat="1">
      <c r="C51" s="4"/>
      <c r="H51" s="3"/>
      <c r="I51" s="3"/>
      <c r="J51" s="3"/>
      <c r="K51" s="3"/>
      <c r="L51" s="225"/>
      <c r="M51" s="225"/>
      <c r="N51" s="225"/>
      <c r="O51" s="225"/>
    </row>
    <row r="52" spans="1:17" s="1" customFormat="1">
      <c r="C52" s="4"/>
      <c r="H52" s="3"/>
      <c r="I52" s="3"/>
      <c r="J52" s="3"/>
      <c r="K52" s="3"/>
      <c r="L52" s="225"/>
      <c r="M52" s="225"/>
      <c r="N52" s="225"/>
      <c r="O52" s="225"/>
    </row>
    <row r="53" spans="1:17" s="1" customFormat="1" ht="12" thickBot="1">
      <c r="C53" s="4"/>
      <c r="H53" s="3"/>
      <c r="I53" s="3"/>
      <c r="J53" s="3"/>
      <c r="K53" s="3"/>
      <c r="L53" s="225"/>
      <c r="M53" s="225"/>
      <c r="N53" s="225"/>
      <c r="O53" s="225"/>
    </row>
    <row r="54" spans="1:17" ht="31.5" customHeight="1" thickBot="1">
      <c r="B54" s="329" t="s">
        <v>418</v>
      </c>
      <c r="C54" s="330" t="s">
        <v>419</v>
      </c>
      <c r="D54" s="329" t="s">
        <v>1021</v>
      </c>
      <c r="E54" s="330" t="s">
        <v>420</v>
      </c>
      <c r="F54" s="329" t="s">
        <v>421</v>
      </c>
      <c r="G54" s="356" t="s">
        <v>1031</v>
      </c>
      <c r="H54" s="331" t="s">
        <v>573</v>
      </c>
      <c r="I54" s="331" t="s">
        <v>423</v>
      </c>
      <c r="J54" s="331" t="s">
        <v>424</v>
      </c>
      <c r="K54" s="331" t="s">
        <v>425</v>
      </c>
      <c r="L54" s="332" t="s">
        <v>426</v>
      </c>
      <c r="M54" s="332" t="s">
        <v>4</v>
      </c>
      <c r="N54" s="332" t="s">
        <v>574</v>
      </c>
      <c r="O54" s="332" t="s">
        <v>575</v>
      </c>
    </row>
    <row r="55" spans="1:17" s="2" customFormat="1" ht="15.75" customHeight="1">
      <c r="A55" s="1"/>
      <c r="B55" s="438" t="s">
        <v>757</v>
      </c>
      <c r="C55" s="439"/>
      <c r="D55" s="439"/>
      <c r="E55" s="439"/>
      <c r="F55" s="439"/>
      <c r="G55" s="440"/>
      <c r="H55" s="78" t="s">
        <v>428</v>
      </c>
      <c r="I55" s="420" t="s">
        <v>757</v>
      </c>
      <c r="J55" s="421"/>
      <c r="K55" s="79" t="s">
        <v>428</v>
      </c>
      <c r="L55" s="392"/>
      <c r="M55" s="393"/>
      <c r="N55" s="393"/>
      <c r="O55" s="394" t="s">
        <v>681</v>
      </c>
      <c r="P55" s="1"/>
      <c r="Q55" s="1"/>
    </row>
    <row r="56" spans="1:17" ht="22.5" customHeight="1">
      <c r="B56" s="461">
        <v>1</v>
      </c>
      <c r="C56" s="431" t="s">
        <v>820</v>
      </c>
      <c r="D56" s="351"/>
      <c r="E56" s="461" t="s">
        <v>484</v>
      </c>
      <c r="F56" s="29" t="s">
        <v>150</v>
      </c>
      <c r="G56" s="461"/>
      <c r="H56" s="468">
        <v>2613.6</v>
      </c>
      <c r="I56" s="35" t="s">
        <v>653</v>
      </c>
      <c r="J56" s="35" t="s">
        <v>1</v>
      </c>
      <c r="K56" s="37">
        <v>1306.8</v>
      </c>
      <c r="L56" s="31">
        <v>0</v>
      </c>
      <c r="M56" s="31">
        <v>0</v>
      </c>
      <c r="N56" s="31">
        <v>0</v>
      </c>
      <c r="O56" s="412">
        <f t="shared" ref="O56:O62" si="4">SUM(L56:N56)</f>
        <v>0</v>
      </c>
    </row>
    <row r="57" spans="1:17" ht="22.5" customHeight="1">
      <c r="B57" s="462"/>
      <c r="C57" s="432"/>
      <c r="D57" s="352"/>
      <c r="E57" s="462"/>
      <c r="F57" s="29" t="s">
        <v>151</v>
      </c>
      <c r="G57" s="462"/>
      <c r="H57" s="469"/>
      <c r="I57" s="35" t="s">
        <v>654</v>
      </c>
      <c r="J57" s="35" t="s">
        <v>11</v>
      </c>
      <c r="K57" s="37">
        <v>1206</v>
      </c>
      <c r="L57" s="31">
        <v>0</v>
      </c>
      <c r="M57" s="31">
        <v>0</v>
      </c>
      <c r="N57" s="31">
        <v>0</v>
      </c>
      <c r="O57" s="412">
        <f t="shared" si="4"/>
        <v>0</v>
      </c>
    </row>
    <row r="58" spans="1:17" ht="22.5" customHeight="1">
      <c r="B58" s="461">
        <v>2</v>
      </c>
      <c r="C58" s="431" t="s">
        <v>830</v>
      </c>
      <c r="D58" s="351"/>
      <c r="E58" s="461" t="s">
        <v>484</v>
      </c>
      <c r="F58" s="29" t="s">
        <v>625</v>
      </c>
      <c r="G58" s="461"/>
      <c r="H58" s="468">
        <v>2904</v>
      </c>
      <c r="I58" s="35" t="s">
        <v>656</v>
      </c>
      <c r="J58" s="35" t="s">
        <v>1</v>
      </c>
      <c r="K58" s="37">
        <v>1314.77</v>
      </c>
      <c r="L58" s="31">
        <v>131477857.00000001</v>
      </c>
      <c r="M58" s="31">
        <v>87928519.872717187</v>
      </c>
      <c r="N58" s="31">
        <v>79282833.404214337</v>
      </c>
      <c r="O58" s="412">
        <f t="shared" si="4"/>
        <v>298689210.27693152</v>
      </c>
    </row>
    <row r="59" spans="1:17" ht="22.5" customHeight="1">
      <c r="B59" s="462"/>
      <c r="C59" s="432"/>
      <c r="D59" s="352"/>
      <c r="E59" s="462"/>
      <c r="F59" s="29" t="s">
        <v>626</v>
      </c>
      <c r="G59" s="462"/>
      <c r="H59" s="469"/>
      <c r="I59" s="35" t="s">
        <v>448</v>
      </c>
      <c r="J59" s="35" t="s">
        <v>11</v>
      </c>
      <c r="K59" s="37">
        <v>1430</v>
      </c>
      <c r="L59" s="31">
        <v>143048157.80000001</v>
      </c>
      <c r="M59" s="31">
        <v>95871890.154410973</v>
      </c>
      <c r="N59" s="31">
        <v>81852012.845589027</v>
      </c>
      <c r="O59" s="412">
        <f t="shared" si="4"/>
        <v>320772060.80000001</v>
      </c>
    </row>
    <row r="60" spans="1:17" ht="22.5" customHeight="1">
      <c r="B60" s="461">
        <v>3</v>
      </c>
      <c r="C60" s="431" t="s">
        <v>1062</v>
      </c>
      <c r="D60" s="351"/>
      <c r="E60" s="100" t="s">
        <v>484</v>
      </c>
      <c r="F60" s="29" t="s">
        <v>154</v>
      </c>
      <c r="G60" s="461"/>
      <c r="H60" s="468">
        <v>2468</v>
      </c>
      <c r="I60" s="35" t="s">
        <v>657</v>
      </c>
      <c r="J60" s="35" t="s">
        <v>1</v>
      </c>
      <c r="K60" s="37">
        <v>1202.7</v>
      </c>
      <c r="L60" s="31">
        <v>120270929</v>
      </c>
      <c r="M60" s="31">
        <v>90287980.121479452</v>
      </c>
      <c r="N60" s="31">
        <v>82050346.878520548</v>
      </c>
      <c r="O60" s="412">
        <f t="shared" si="4"/>
        <v>292609256</v>
      </c>
    </row>
    <row r="61" spans="1:17" ht="22.5" customHeight="1">
      <c r="B61" s="462"/>
      <c r="C61" s="432"/>
      <c r="D61" s="352"/>
      <c r="E61" s="20" t="s">
        <v>484</v>
      </c>
      <c r="F61" s="29" t="s">
        <v>155</v>
      </c>
      <c r="G61" s="462"/>
      <c r="H61" s="469"/>
      <c r="I61" s="35" t="s">
        <v>658</v>
      </c>
      <c r="J61" s="35" t="s">
        <v>11</v>
      </c>
      <c r="K61" s="37">
        <v>1132</v>
      </c>
      <c r="L61" s="31">
        <v>113230577.80000001</v>
      </c>
      <c r="M61" s="31">
        <v>74563927.427112311</v>
      </c>
      <c r="N61" s="31">
        <v>62969465.572887681</v>
      </c>
      <c r="O61" s="412">
        <f t="shared" si="4"/>
        <v>250763970.80000001</v>
      </c>
    </row>
    <row r="62" spans="1:17" ht="26.25" customHeight="1">
      <c r="B62" s="29">
        <v>4</v>
      </c>
      <c r="C62" s="36" t="s">
        <v>1037</v>
      </c>
      <c r="D62" s="229"/>
      <c r="E62" s="29" t="s">
        <v>484</v>
      </c>
      <c r="F62" s="29" t="s">
        <v>160</v>
      </c>
      <c r="G62" s="29"/>
      <c r="H62" s="30">
        <v>2724</v>
      </c>
      <c r="I62" s="35" t="s">
        <v>466</v>
      </c>
      <c r="J62" s="35" t="s">
        <v>1</v>
      </c>
      <c r="K62" s="37">
        <v>2636</v>
      </c>
      <c r="L62" s="31">
        <v>263563410</v>
      </c>
      <c r="M62" s="31">
        <v>172708265.66843837</v>
      </c>
      <c r="N62" s="31">
        <v>145393677.33156163</v>
      </c>
      <c r="O62" s="412">
        <f t="shared" si="4"/>
        <v>581665353</v>
      </c>
    </row>
    <row r="63" spans="1:17" ht="25.5" customHeight="1">
      <c r="B63" s="29">
        <v>5</v>
      </c>
      <c r="C63" s="36" t="s">
        <v>1038</v>
      </c>
      <c r="D63" s="229"/>
      <c r="E63" s="29" t="s">
        <v>484</v>
      </c>
      <c r="F63" s="29" t="s">
        <v>161</v>
      </c>
      <c r="G63" s="29"/>
      <c r="H63" s="30">
        <v>2866</v>
      </c>
      <c r="I63" s="32" t="s">
        <v>587</v>
      </c>
      <c r="J63" s="29" t="s">
        <v>1</v>
      </c>
      <c r="K63" s="37">
        <v>2711</v>
      </c>
      <c r="L63" s="31">
        <v>271056225.60000002</v>
      </c>
      <c r="M63" s="31">
        <v>289574848.29129863</v>
      </c>
      <c r="N63" s="31">
        <v>96898851.708701372</v>
      </c>
      <c r="O63" s="412">
        <f t="shared" ref="O63:O82" si="5">SUM(L63:N63)</f>
        <v>657529925.60000002</v>
      </c>
    </row>
    <row r="64" spans="1:17" ht="26.25" customHeight="1">
      <c r="B64" s="29">
        <v>6</v>
      </c>
      <c r="C64" s="36" t="s">
        <v>806</v>
      </c>
      <c r="D64" s="229"/>
      <c r="E64" s="29" t="s">
        <v>484</v>
      </c>
      <c r="F64" s="29" t="s">
        <v>395</v>
      </c>
      <c r="G64" s="29"/>
      <c r="H64" s="30">
        <v>611</v>
      </c>
      <c r="I64" s="29" t="s">
        <v>597</v>
      </c>
      <c r="J64" s="29" t="s">
        <v>1</v>
      </c>
      <c r="K64" s="37">
        <v>567.24</v>
      </c>
      <c r="L64" s="31">
        <v>0</v>
      </c>
      <c r="M64" s="31">
        <v>0</v>
      </c>
      <c r="N64" s="31">
        <v>0</v>
      </c>
      <c r="O64" s="84">
        <f t="shared" si="5"/>
        <v>0</v>
      </c>
    </row>
    <row r="65" spans="1:17" ht="27" customHeight="1">
      <c r="B65" s="29">
        <v>7</v>
      </c>
      <c r="C65" s="36" t="s">
        <v>867</v>
      </c>
      <c r="D65" s="229"/>
      <c r="E65" s="29" t="s">
        <v>484</v>
      </c>
      <c r="F65" s="29" t="s">
        <v>396</v>
      </c>
      <c r="G65" s="29"/>
      <c r="H65" s="30">
        <v>450.88</v>
      </c>
      <c r="I65" s="29" t="s">
        <v>659</v>
      </c>
      <c r="J65" s="29" t="s">
        <v>1</v>
      </c>
      <c r="K65" s="37">
        <v>416.88</v>
      </c>
      <c r="L65" s="31">
        <v>12506496.999999996</v>
      </c>
      <c r="M65" s="31">
        <v>4445078.7335342467</v>
      </c>
      <c r="N65" s="31">
        <v>2378809.2664657529</v>
      </c>
      <c r="O65" s="412">
        <f t="shared" si="5"/>
        <v>19330384.999999996</v>
      </c>
    </row>
    <row r="66" spans="1:17" ht="22.5" customHeight="1">
      <c r="B66" s="461">
        <v>8</v>
      </c>
      <c r="C66" s="431" t="s">
        <v>865</v>
      </c>
      <c r="D66" s="351"/>
      <c r="E66" s="461" t="s">
        <v>484</v>
      </c>
      <c r="F66" s="29" t="s">
        <v>397</v>
      </c>
      <c r="G66" s="461" t="s">
        <v>916</v>
      </c>
      <c r="H66" s="468">
        <v>2656</v>
      </c>
      <c r="I66" s="29" t="s">
        <v>584</v>
      </c>
      <c r="J66" s="29" t="s">
        <v>1</v>
      </c>
      <c r="K66" s="37">
        <v>1259.1300000000001</v>
      </c>
      <c r="L66" s="31">
        <v>49356753.788210973</v>
      </c>
      <c r="M66" s="31">
        <v>7380008.3099598065</v>
      </c>
      <c r="N66" s="31">
        <v>4373338.6900401935</v>
      </c>
      <c r="O66" s="412">
        <f t="shared" si="5"/>
        <v>61110100.788210973</v>
      </c>
    </row>
    <row r="67" spans="1:17" ht="22.5" customHeight="1">
      <c r="B67" s="462"/>
      <c r="C67" s="432"/>
      <c r="D67" s="352"/>
      <c r="E67" s="462"/>
      <c r="F67" s="29" t="s">
        <v>398</v>
      </c>
      <c r="G67" s="462"/>
      <c r="H67" s="469"/>
      <c r="I67" s="29" t="s">
        <v>660</v>
      </c>
      <c r="J67" s="29" t="s">
        <v>11</v>
      </c>
      <c r="K67" s="37">
        <v>1327.79</v>
      </c>
      <c r="L67" s="31">
        <v>92945051.153512344</v>
      </c>
      <c r="M67" s="31">
        <v>24594210.378460657</v>
      </c>
      <c r="N67" s="31">
        <v>6904657.2925913939</v>
      </c>
      <c r="O67" s="412">
        <f t="shared" si="5"/>
        <v>124443918.8245644</v>
      </c>
    </row>
    <row r="68" spans="1:17" ht="26.25" customHeight="1">
      <c r="B68" s="101">
        <v>9</v>
      </c>
      <c r="C68" s="383" t="s">
        <v>870</v>
      </c>
      <c r="D68" s="229"/>
      <c r="E68" s="100" t="s">
        <v>484</v>
      </c>
      <c r="F68" s="29" t="s">
        <v>165</v>
      </c>
      <c r="G68" s="29"/>
      <c r="H68" s="30">
        <v>2694</v>
      </c>
      <c r="I68" s="29" t="s">
        <v>471</v>
      </c>
      <c r="J68" s="29" t="s">
        <v>1</v>
      </c>
      <c r="K68" s="37">
        <v>2694</v>
      </c>
      <c r="L68" s="31">
        <v>269440000</v>
      </c>
      <c r="M68" s="31">
        <v>231290939.57824659</v>
      </c>
      <c r="N68" s="31">
        <v>117919048.42175342</v>
      </c>
      <c r="O68" s="412">
        <f t="shared" si="5"/>
        <v>618649988</v>
      </c>
    </row>
    <row r="69" spans="1:17" ht="26.25" customHeight="1">
      <c r="B69" s="29">
        <v>10</v>
      </c>
      <c r="C69" s="36" t="s">
        <v>810</v>
      </c>
      <c r="D69" s="229"/>
      <c r="E69" s="29" t="s">
        <v>484</v>
      </c>
      <c r="F69" s="29" t="s">
        <v>399</v>
      </c>
      <c r="G69" s="29" t="s">
        <v>916</v>
      </c>
      <c r="H69" s="30">
        <v>517</v>
      </c>
      <c r="I69" s="32" t="s">
        <v>637</v>
      </c>
      <c r="J69" s="29" t="s">
        <v>1</v>
      </c>
      <c r="K69" s="37">
        <v>488</v>
      </c>
      <c r="L69" s="31">
        <v>26821306.300000012</v>
      </c>
      <c r="M69" s="31">
        <v>2908903.8217534246</v>
      </c>
      <c r="N69" s="31">
        <v>1790095.1782465754</v>
      </c>
      <c r="O69" s="412">
        <f t="shared" si="5"/>
        <v>31520305.300000012</v>
      </c>
    </row>
    <row r="70" spans="1:17" ht="27.75" customHeight="1">
      <c r="B70" s="29">
        <v>11</v>
      </c>
      <c r="C70" s="36" t="s">
        <v>816</v>
      </c>
      <c r="D70" s="229"/>
      <c r="E70" s="29" t="s">
        <v>484</v>
      </c>
      <c r="F70" s="29" t="s">
        <v>621</v>
      </c>
      <c r="G70" s="29"/>
      <c r="H70" s="30">
        <v>1967.47</v>
      </c>
      <c r="I70" s="29" t="s">
        <v>661</v>
      </c>
      <c r="J70" s="29" t="s">
        <v>1</v>
      </c>
      <c r="K70" s="37">
        <v>1967.47</v>
      </c>
      <c r="L70" s="31">
        <v>45896207.000000015</v>
      </c>
      <c r="M70" s="31">
        <v>15679427.147972379</v>
      </c>
      <c r="N70" s="31">
        <v>6477561.7588769374</v>
      </c>
      <c r="O70" s="412">
        <f t="shared" si="5"/>
        <v>68053195.906849325</v>
      </c>
    </row>
    <row r="71" spans="1:17" ht="26.25" customHeight="1">
      <c r="B71" s="29">
        <v>12</v>
      </c>
      <c r="C71" s="36" t="s">
        <v>815</v>
      </c>
      <c r="D71" s="229"/>
      <c r="E71" s="29" t="s">
        <v>484</v>
      </c>
      <c r="F71" s="29" t="s">
        <v>622</v>
      </c>
      <c r="G71" s="29"/>
      <c r="H71" s="30">
        <v>876.28</v>
      </c>
      <c r="I71" s="29" t="s">
        <v>579</v>
      </c>
      <c r="J71" s="29" t="s">
        <v>1</v>
      </c>
      <c r="K71" s="37">
        <v>815.03</v>
      </c>
      <c r="L71" s="31">
        <v>0</v>
      </c>
      <c r="M71" s="31">
        <v>0</v>
      </c>
      <c r="N71" s="31">
        <v>0</v>
      </c>
      <c r="O71" s="412">
        <f t="shared" si="5"/>
        <v>0</v>
      </c>
    </row>
    <row r="72" spans="1:17" ht="37.5" customHeight="1">
      <c r="B72" s="29">
        <v>13</v>
      </c>
      <c r="C72" s="36" t="s">
        <v>1060</v>
      </c>
      <c r="D72" s="229"/>
      <c r="E72" s="29" t="s">
        <v>484</v>
      </c>
      <c r="F72" s="29" t="s">
        <v>74</v>
      </c>
      <c r="G72" s="29" t="s">
        <v>915</v>
      </c>
      <c r="H72" s="29">
        <v>2613.6</v>
      </c>
      <c r="I72" s="29" t="s">
        <v>588</v>
      </c>
      <c r="J72" s="29" t="s">
        <v>1</v>
      </c>
      <c r="K72" s="37">
        <v>2613.6</v>
      </c>
      <c r="L72" s="31">
        <v>0</v>
      </c>
      <c r="M72" s="31">
        <v>0</v>
      </c>
      <c r="N72" s="31">
        <v>0</v>
      </c>
      <c r="O72" s="84">
        <f t="shared" si="5"/>
        <v>0</v>
      </c>
    </row>
    <row r="73" spans="1:17" ht="26.25" customHeight="1">
      <c r="B73" s="29">
        <v>14</v>
      </c>
      <c r="C73" s="36" t="s">
        <v>869</v>
      </c>
      <c r="D73" s="229"/>
      <c r="E73" s="29" t="s">
        <v>484</v>
      </c>
      <c r="F73" s="29" t="s">
        <v>75</v>
      </c>
      <c r="G73" s="29" t="s">
        <v>916</v>
      </c>
      <c r="H73" s="30">
        <v>521</v>
      </c>
      <c r="I73" s="29" t="s">
        <v>76</v>
      </c>
      <c r="J73" s="29" t="s">
        <v>1</v>
      </c>
      <c r="K73" s="37">
        <v>521</v>
      </c>
      <c r="L73" s="31">
        <v>0</v>
      </c>
      <c r="M73" s="31">
        <v>0</v>
      </c>
      <c r="N73" s="31">
        <v>0</v>
      </c>
      <c r="O73" s="84">
        <f t="shared" si="5"/>
        <v>0</v>
      </c>
    </row>
    <row r="74" spans="1:17" ht="26.25" customHeight="1">
      <c r="B74" s="29">
        <v>15</v>
      </c>
      <c r="C74" s="36" t="s">
        <v>817</v>
      </c>
      <c r="D74" s="229"/>
      <c r="E74" s="29" t="s">
        <v>484</v>
      </c>
      <c r="F74" s="29" t="s">
        <v>77</v>
      </c>
      <c r="G74" s="29"/>
      <c r="H74" s="29">
        <v>2893.73</v>
      </c>
      <c r="I74" s="29" t="s">
        <v>662</v>
      </c>
      <c r="J74" s="29" t="s">
        <v>1</v>
      </c>
      <c r="K74" s="37">
        <v>2893.73</v>
      </c>
      <c r="L74" s="31">
        <v>289373000</v>
      </c>
      <c r="M74" s="31">
        <v>175919284.07210958</v>
      </c>
      <c r="N74" s="31">
        <v>88246786.92789042</v>
      </c>
      <c r="O74" s="84">
        <f t="shared" si="5"/>
        <v>553539071</v>
      </c>
    </row>
    <row r="75" spans="1:17" ht="26.25" customHeight="1">
      <c r="B75" s="29">
        <v>16</v>
      </c>
      <c r="C75" s="36" t="s">
        <v>812</v>
      </c>
      <c r="D75" s="229"/>
      <c r="E75" s="29" t="s">
        <v>484</v>
      </c>
      <c r="F75" s="29" t="s">
        <v>171</v>
      </c>
      <c r="G75" s="29"/>
      <c r="H75" s="30">
        <v>1991.41</v>
      </c>
      <c r="I75" s="32" t="s">
        <v>701</v>
      </c>
      <c r="J75" s="29" t="s">
        <v>1</v>
      </c>
      <c r="K75" s="37">
        <v>1991.41</v>
      </c>
      <c r="L75" s="31">
        <v>0</v>
      </c>
      <c r="M75" s="31">
        <v>0</v>
      </c>
      <c r="N75" s="31">
        <v>0</v>
      </c>
      <c r="O75" s="412">
        <f t="shared" si="5"/>
        <v>0</v>
      </c>
    </row>
    <row r="76" spans="1:17" ht="27" customHeight="1">
      <c r="B76" s="29">
        <v>17</v>
      </c>
      <c r="C76" s="36" t="s">
        <v>819</v>
      </c>
      <c r="D76" s="229"/>
      <c r="E76" s="29" t="s">
        <v>484</v>
      </c>
      <c r="F76" s="29" t="s">
        <v>79</v>
      </c>
      <c r="G76" s="29"/>
      <c r="H76" s="29">
        <v>1152.82</v>
      </c>
      <c r="I76" s="29" t="s">
        <v>589</v>
      </c>
      <c r="J76" s="29" t="s">
        <v>1</v>
      </c>
      <c r="K76" s="37">
        <v>1552.82</v>
      </c>
      <c r="L76" s="31">
        <v>62112800.000000015</v>
      </c>
      <c r="M76" s="31">
        <v>20184199.710025594</v>
      </c>
      <c r="N76" s="31">
        <v>8576151.306412762</v>
      </c>
      <c r="O76" s="412">
        <f t="shared" si="5"/>
        <v>90873151.016438365</v>
      </c>
    </row>
    <row r="77" spans="1:17" ht="28.5" customHeight="1">
      <c r="A77" s="2"/>
      <c r="B77" s="29">
        <v>18</v>
      </c>
      <c r="C77" s="36" t="s">
        <v>868</v>
      </c>
      <c r="D77" s="229"/>
      <c r="E77" s="29" t="s">
        <v>484</v>
      </c>
      <c r="F77" s="29" t="s">
        <v>80</v>
      </c>
      <c r="G77" s="29"/>
      <c r="H77" s="30">
        <v>443.29</v>
      </c>
      <c r="I77" s="29" t="s">
        <v>589</v>
      </c>
      <c r="J77" s="29" t="s">
        <v>1</v>
      </c>
      <c r="K77" s="37">
        <v>443.29</v>
      </c>
      <c r="L77" s="31">
        <v>39896100.000000007</v>
      </c>
      <c r="M77" s="31">
        <v>24064721.244852848</v>
      </c>
      <c r="N77" s="31">
        <v>11027270.472955376</v>
      </c>
      <c r="O77" s="412">
        <f t="shared" si="5"/>
        <v>74988091.717808232</v>
      </c>
      <c r="P77" s="2"/>
      <c r="Q77" s="2"/>
    </row>
    <row r="78" spans="1:17" ht="38.25" customHeight="1">
      <c r="B78" s="29">
        <v>19</v>
      </c>
      <c r="C78" s="36" t="s">
        <v>1069</v>
      </c>
      <c r="D78" s="229"/>
      <c r="E78" s="29" t="s">
        <v>484</v>
      </c>
      <c r="F78" s="29" t="s">
        <v>81</v>
      </c>
      <c r="G78" s="29"/>
      <c r="H78" s="30">
        <v>586</v>
      </c>
      <c r="I78" s="29" t="s">
        <v>663</v>
      </c>
      <c r="J78" s="29" t="s">
        <v>1</v>
      </c>
      <c r="K78" s="37">
        <v>586</v>
      </c>
      <c r="L78" s="31">
        <v>46880000.000000007</v>
      </c>
      <c r="M78" s="31">
        <v>23679948.479671232</v>
      </c>
      <c r="N78" s="31">
        <v>10819988.520328768</v>
      </c>
      <c r="O78" s="412">
        <f t="shared" si="5"/>
        <v>81379937</v>
      </c>
    </row>
    <row r="79" spans="1:17" ht="27.75" customHeight="1">
      <c r="B79" s="29">
        <v>20</v>
      </c>
      <c r="C79" s="36" t="s">
        <v>825</v>
      </c>
      <c r="D79" s="79"/>
      <c r="E79" s="29" t="s">
        <v>484</v>
      </c>
      <c r="F79" s="20" t="s">
        <v>83</v>
      </c>
      <c r="G79" s="20" t="s">
        <v>916</v>
      </c>
      <c r="H79" s="30">
        <v>2012.82</v>
      </c>
      <c r="I79" s="29" t="s">
        <v>642</v>
      </c>
      <c r="J79" s="29" t="s">
        <v>1</v>
      </c>
      <c r="K79" s="37">
        <v>1969.08</v>
      </c>
      <c r="L79" s="31">
        <v>181864419</v>
      </c>
      <c r="M79" s="31">
        <v>45175447.201974109</v>
      </c>
      <c r="N79" s="31">
        <v>12483651.639121788</v>
      </c>
      <c r="O79" s="412">
        <f t="shared" si="5"/>
        <v>239523517.84109589</v>
      </c>
    </row>
    <row r="80" spans="1:17" ht="27.75" customHeight="1">
      <c r="B80" s="29">
        <v>21</v>
      </c>
      <c r="C80" s="36" t="s">
        <v>809</v>
      </c>
      <c r="D80" s="229"/>
      <c r="E80" s="29" t="s">
        <v>484</v>
      </c>
      <c r="F80" s="29" t="s">
        <v>85</v>
      </c>
      <c r="G80" s="29" t="s">
        <v>916</v>
      </c>
      <c r="H80" s="30">
        <v>2206.38</v>
      </c>
      <c r="I80" s="29" t="s">
        <v>482</v>
      </c>
      <c r="J80" s="29" t="s">
        <v>1</v>
      </c>
      <c r="K80" s="37">
        <v>2206.38</v>
      </c>
      <c r="L80" s="31">
        <v>0</v>
      </c>
      <c r="M80" s="31">
        <v>0</v>
      </c>
      <c r="N80" s="31">
        <v>0</v>
      </c>
      <c r="O80" s="412">
        <f t="shared" si="5"/>
        <v>0</v>
      </c>
    </row>
    <row r="81" spans="1:17" ht="22.5" customHeight="1">
      <c r="B81" s="461">
        <v>22</v>
      </c>
      <c r="C81" s="431" t="s">
        <v>1039</v>
      </c>
      <c r="D81" s="351"/>
      <c r="E81" s="461" t="s">
        <v>484</v>
      </c>
      <c r="F81" s="29" t="s">
        <v>86</v>
      </c>
      <c r="G81" s="461"/>
      <c r="H81" s="468">
        <v>2270.59</v>
      </c>
      <c r="I81" s="29" t="s">
        <v>2</v>
      </c>
      <c r="J81" s="29" t="s">
        <v>1</v>
      </c>
      <c r="K81" s="37">
        <v>1816.47</v>
      </c>
      <c r="L81" s="31">
        <v>13031169</v>
      </c>
      <c r="M81" s="31">
        <v>362016.56284931506</v>
      </c>
      <c r="N81" s="31">
        <v>222779.43715068494</v>
      </c>
      <c r="O81" s="412">
        <f t="shared" si="5"/>
        <v>13615965</v>
      </c>
    </row>
    <row r="82" spans="1:17" ht="22.5" customHeight="1">
      <c r="B82" s="462"/>
      <c r="C82" s="432"/>
      <c r="D82" s="352"/>
      <c r="E82" s="462"/>
      <c r="F82" s="29" t="s">
        <v>87</v>
      </c>
      <c r="G82" s="462"/>
      <c r="H82" s="469"/>
      <c r="I82" s="29" t="s">
        <v>664</v>
      </c>
      <c r="J82" s="29" t="s">
        <v>11</v>
      </c>
      <c r="K82" s="37">
        <v>454.12</v>
      </c>
      <c r="L82" s="31">
        <v>36329440</v>
      </c>
      <c r="M82" s="31">
        <v>9858088.7372054793</v>
      </c>
      <c r="N82" s="31">
        <v>3876301.2627945207</v>
      </c>
      <c r="O82" s="412">
        <f t="shared" si="5"/>
        <v>50063830</v>
      </c>
    </row>
    <row r="83" spans="1:17" ht="22.5" customHeight="1">
      <c r="B83" s="461">
        <v>23</v>
      </c>
      <c r="C83" s="431" t="s">
        <v>829</v>
      </c>
      <c r="D83" s="351"/>
      <c r="E83" s="461" t="s">
        <v>484</v>
      </c>
      <c r="F83" s="29" t="s">
        <v>88</v>
      </c>
      <c r="G83" s="468" t="s">
        <v>915</v>
      </c>
      <c r="H83" s="468">
        <v>1854.29</v>
      </c>
      <c r="I83" s="29" t="s">
        <v>2</v>
      </c>
      <c r="J83" s="29" t="s">
        <v>1</v>
      </c>
      <c r="K83" s="37">
        <v>622.14800000000002</v>
      </c>
      <c r="L83" s="31">
        <v>0</v>
      </c>
      <c r="M83" s="31">
        <v>0</v>
      </c>
      <c r="N83" s="31">
        <v>0</v>
      </c>
      <c r="O83" s="84">
        <f t="shared" ref="O83:O88" si="6">SUM(L83:N83)</f>
        <v>0</v>
      </c>
    </row>
    <row r="84" spans="1:17" ht="22.5" customHeight="1">
      <c r="B84" s="462"/>
      <c r="C84" s="432"/>
      <c r="D84" s="352"/>
      <c r="E84" s="462"/>
      <c r="F84" s="29" t="s">
        <v>89</v>
      </c>
      <c r="G84" s="469"/>
      <c r="H84" s="469"/>
      <c r="I84" s="29" t="s">
        <v>90</v>
      </c>
      <c r="J84" s="29" t="s">
        <v>11</v>
      </c>
      <c r="K84" s="37">
        <v>1232.1400000000001</v>
      </c>
      <c r="L84" s="31">
        <v>0.80547945201396942</v>
      </c>
      <c r="M84" s="31">
        <v>-3.699005425792851E-4</v>
      </c>
      <c r="N84" s="31">
        <v>3.699005425792851E-4</v>
      </c>
      <c r="O84" s="84">
        <f t="shared" si="6"/>
        <v>0.80547945201396942</v>
      </c>
    </row>
    <row r="85" spans="1:17" ht="26.25" customHeight="1">
      <c r="B85" s="29">
        <v>24</v>
      </c>
      <c r="C85" s="36" t="s">
        <v>813</v>
      </c>
      <c r="D85" s="229"/>
      <c r="E85" s="29" t="s">
        <v>484</v>
      </c>
      <c r="F85" s="29" t="s">
        <v>91</v>
      </c>
      <c r="G85" s="29" t="s">
        <v>916</v>
      </c>
      <c r="H85" s="30">
        <v>588.54</v>
      </c>
      <c r="I85" s="29" t="s">
        <v>92</v>
      </c>
      <c r="J85" s="29" t="s">
        <v>1</v>
      </c>
      <c r="K85" s="37">
        <v>588.54</v>
      </c>
      <c r="L85" s="31">
        <v>5.3260273970663548</v>
      </c>
      <c r="M85" s="31">
        <v>0</v>
      </c>
      <c r="N85" s="31">
        <v>0</v>
      </c>
      <c r="O85" s="84">
        <f t="shared" si="6"/>
        <v>5.3260273970663548</v>
      </c>
    </row>
    <row r="86" spans="1:17" ht="36" customHeight="1">
      <c r="B86" s="29">
        <v>25</v>
      </c>
      <c r="C86" s="36" t="s">
        <v>1066</v>
      </c>
      <c r="D86" s="229"/>
      <c r="E86" s="29" t="s">
        <v>484</v>
      </c>
      <c r="F86" s="29" t="s">
        <v>93</v>
      </c>
      <c r="G86" s="29" t="s">
        <v>916</v>
      </c>
      <c r="H86" s="30">
        <v>625.98</v>
      </c>
      <c r="I86" s="29" t="s">
        <v>94</v>
      </c>
      <c r="J86" s="29" t="s">
        <v>1</v>
      </c>
      <c r="K86" s="37">
        <v>625.98</v>
      </c>
      <c r="L86" s="31">
        <v>0</v>
      </c>
      <c r="M86" s="31">
        <v>0</v>
      </c>
      <c r="N86" s="31">
        <v>0</v>
      </c>
      <c r="O86" s="84">
        <f t="shared" si="6"/>
        <v>0</v>
      </c>
    </row>
    <row r="87" spans="1:17" ht="22.5" customHeight="1">
      <c r="B87" s="461">
        <v>26</v>
      </c>
      <c r="C87" s="431" t="s">
        <v>831</v>
      </c>
      <c r="D87" s="351"/>
      <c r="E87" s="461" t="s">
        <v>484</v>
      </c>
      <c r="F87" s="29" t="s">
        <v>95</v>
      </c>
      <c r="G87" s="461"/>
      <c r="H87" s="468">
        <v>2605.3200000000002</v>
      </c>
      <c r="I87" s="29" t="s">
        <v>707</v>
      </c>
      <c r="J87" s="29" t="s">
        <v>1</v>
      </c>
      <c r="K87" s="37">
        <v>1302.6600000000001</v>
      </c>
      <c r="L87" s="31">
        <v>130266000</v>
      </c>
      <c r="M87" s="31">
        <v>69136309.749753416</v>
      </c>
      <c r="N87" s="31">
        <v>25643545.250246577</v>
      </c>
      <c r="O87" s="412">
        <f t="shared" si="6"/>
        <v>225045855</v>
      </c>
    </row>
    <row r="88" spans="1:17" ht="22.5" customHeight="1">
      <c r="B88" s="462"/>
      <c r="C88" s="432"/>
      <c r="D88" s="352"/>
      <c r="E88" s="462"/>
      <c r="F88" s="29" t="s">
        <v>96</v>
      </c>
      <c r="G88" s="462"/>
      <c r="H88" s="469"/>
      <c r="I88" s="29" t="s">
        <v>708</v>
      </c>
      <c r="J88" s="29" t="s">
        <v>11</v>
      </c>
      <c r="K88" s="37">
        <v>1302.6600000000001</v>
      </c>
      <c r="L88" s="31">
        <v>117239400.00000006</v>
      </c>
      <c r="M88" s="31">
        <v>56199263.66694764</v>
      </c>
      <c r="N88" s="31">
        <v>19275793.853600301</v>
      </c>
      <c r="O88" s="412">
        <f t="shared" si="6"/>
        <v>192714457.52054799</v>
      </c>
    </row>
    <row r="89" spans="1:17" ht="27" customHeight="1">
      <c r="B89" s="461">
        <v>27</v>
      </c>
      <c r="C89" s="431" t="s">
        <v>823</v>
      </c>
      <c r="D89" s="351"/>
      <c r="E89" s="461" t="s">
        <v>484</v>
      </c>
      <c r="F89" s="29" t="s">
        <v>97</v>
      </c>
      <c r="G89" s="461"/>
      <c r="H89" s="468">
        <v>3965.96</v>
      </c>
      <c r="I89" s="29" t="s">
        <v>704</v>
      </c>
      <c r="J89" s="29" t="s">
        <v>1</v>
      </c>
      <c r="K89" s="37">
        <v>1982.98</v>
      </c>
      <c r="L89" s="31">
        <v>0</v>
      </c>
      <c r="M89" s="31">
        <v>0</v>
      </c>
      <c r="N89" s="31">
        <v>0</v>
      </c>
      <c r="O89" s="84">
        <f>SUM(L89:N89)</f>
        <v>0</v>
      </c>
    </row>
    <row r="90" spans="1:17" ht="27" customHeight="1">
      <c r="A90" s="2"/>
      <c r="B90" s="462"/>
      <c r="C90" s="432"/>
      <c r="D90" s="352"/>
      <c r="E90" s="462"/>
      <c r="F90" s="29" t="s">
        <v>98</v>
      </c>
      <c r="G90" s="462"/>
      <c r="H90" s="469"/>
      <c r="I90" s="29" t="s">
        <v>99</v>
      </c>
      <c r="J90" s="29" t="s">
        <v>11</v>
      </c>
      <c r="K90" s="37">
        <v>1982.98</v>
      </c>
      <c r="L90" s="31">
        <v>5</v>
      </c>
      <c r="M90" s="31">
        <v>1.0794520547945206</v>
      </c>
      <c r="N90" s="31">
        <v>0.92054794520547945</v>
      </c>
      <c r="O90" s="84">
        <f>SUM(L90:N90)</f>
        <v>7</v>
      </c>
      <c r="P90" s="2"/>
      <c r="Q90" s="2"/>
    </row>
    <row r="91" spans="1:17" ht="38.25" customHeight="1">
      <c r="B91" s="29">
        <v>28</v>
      </c>
      <c r="C91" s="36" t="s">
        <v>866</v>
      </c>
      <c r="D91" s="29" t="s">
        <v>1070</v>
      </c>
      <c r="E91" s="29" t="s">
        <v>484</v>
      </c>
      <c r="F91" s="29" t="s">
        <v>102</v>
      </c>
      <c r="G91" s="29" t="s">
        <v>916</v>
      </c>
      <c r="H91" s="30">
        <v>973.42</v>
      </c>
      <c r="I91" s="29" t="s">
        <v>103</v>
      </c>
      <c r="J91" s="29" t="s">
        <v>1</v>
      </c>
      <c r="K91" s="37">
        <v>973.42</v>
      </c>
      <c r="L91" s="31">
        <v>0</v>
      </c>
      <c r="M91" s="31">
        <v>0</v>
      </c>
      <c r="N91" s="31">
        <v>0</v>
      </c>
      <c r="O91" s="84">
        <f>SUM(L91:N91)</f>
        <v>0</v>
      </c>
    </row>
    <row r="92" spans="1:17" ht="27.75" customHeight="1">
      <c r="B92" s="29">
        <v>29</v>
      </c>
      <c r="C92" s="36" t="s">
        <v>808</v>
      </c>
      <c r="D92" s="29"/>
      <c r="E92" s="29" t="s">
        <v>484</v>
      </c>
      <c r="F92" s="29" t="s">
        <v>104</v>
      </c>
      <c r="G92" s="29" t="s">
        <v>916</v>
      </c>
      <c r="H92" s="30">
        <v>688.66</v>
      </c>
      <c r="I92" s="29" t="s">
        <v>105</v>
      </c>
      <c r="J92" s="29" t="s">
        <v>1</v>
      </c>
      <c r="K92" s="37">
        <v>688.66</v>
      </c>
      <c r="L92" s="31">
        <v>0.18904109578579664</v>
      </c>
      <c r="M92" s="31">
        <v>-3.2111090243066827E-3</v>
      </c>
      <c r="N92" s="31">
        <v>3.2111090243066827E-3</v>
      </c>
      <c r="O92" s="84">
        <f>SUM(L92:N92)</f>
        <v>0.18904109578579664</v>
      </c>
    </row>
    <row r="93" spans="1:17" ht="22.5" customHeight="1">
      <c r="B93" s="461">
        <v>30</v>
      </c>
      <c r="C93" s="431" t="s">
        <v>821</v>
      </c>
      <c r="D93" s="351"/>
      <c r="E93" s="461" t="s">
        <v>484</v>
      </c>
      <c r="F93" s="29" t="s">
        <v>108</v>
      </c>
      <c r="G93" s="461"/>
      <c r="H93" s="468">
        <v>3706.15</v>
      </c>
      <c r="I93" s="29" t="s">
        <v>702</v>
      </c>
      <c r="J93" s="29" t="s">
        <v>1</v>
      </c>
      <c r="K93" s="37">
        <v>1818.47</v>
      </c>
      <c r="L93" s="31">
        <v>0.89016438648104668</v>
      </c>
      <c r="M93" s="31">
        <v>-2.1166387739246836E-3</v>
      </c>
      <c r="N93" s="31">
        <v>2.1166387739246836E-3</v>
      </c>
      <c r="O93" s="84">
        <f t="shared" ref="O93:O105" si="7">SUM(L93:N93)</f>
        <v>0.89016438648104668</v>
      </c>
    </row>
    <row r="94" spans="1:17" ht="22.5" customHeight="1">
      <c r="B94" s="462"/>
      <c r="C94" s="432"/>
      <c r="D94" s="352"/>
      <c r="E94" s="462"/>
      <c r="F94" s="29" t="s">
        <v>109</v>
      </c>
      <c r="G94" s="462"/>
      <c r="H94" s="469"/>
      <c r="I94" s="29" t="s">
        <v>110</v>
      </c>
      <c r="J94" s="29" t="s">
        <v>11</v>
      </c>
      <c r="K94" s="37">
        <v>1887.98</v>
      </c>
      <c r="L94" s="31">
        <v>0</v>
      </c>
      <c r="M94" s="31">
        <v>0</v>
      </c>
      <c r="N94" s="31">
        <v>0</v>
      </c>
      <c r="O94" s="84">
        <f t="shared" si="7"/>
        <v>0</v>
      </c>
    </row>
    <row r="95" spans="1:17" ht="22.5" customHeight="1">
      <c r="B95" s="461">
        <v>31</v>
      </c>
      <c r="C95" s="431" t="s">
        <v>827</v>
      </c>
      <c r="D95" s="351"/>
      <c r="E95" s="461" t="s">
        <v>484</v>
      </c>
      <c r="F95" s="29" t="s">
        <v>111</v>
      </c>
      <c r="G95" s="461"/>
      <c r="H95" s="468">
        <v>2414.63</v>
      </c>
      <c r="I95" s="29" t="s">
        <v>112</v>
      </c>
      <c r="J95" s="29" t="s">
        <v>1</v>
      </c>
      <c r="K95" s="37">
        <v>1207.32</v>
      </c>
      <c r="L95" s="31">
        <v>24146300</v>
      </c>
      <c r="M95" s="31">
        <v>3081232.5058630137</v>
      </c>
      <c r="N95" s="31">
        <v>772760.49413698632</v>
      </c>
      <c r="O95" s="412">
        <f t="shared" si="7"/>
        <v>28000293</v>
      </c>
    </row>
    <row r="96" spans="1:17" ht="22.5" customHeight="1">
      <c r="A96" s="2"/>
      <c r="B96" s="462"/>
      <c r="C96" s="432"/>
      <c r="D96" s="352"/>
      <c r="E96" s="462"/>
      <c r="F96" s="29" t="s">
        <v>113</v>
      </c>
      <c r="G96" s="462"/>
      <c r="H96" s="469"/>
      <c r="I96" s="29" t="s">
        <v>705</v>
      </c>
      <c r="J96" s="29" t="s">
        <v>11</v>
      </c>
      <c r="K96" s="37">
        <v>1207.31</v>
      </c>
      <c r="L96" s="31">
        <v>39285637.930479459</v>
      </c>
      <c r="M96" s="31">
        <v>4754383.6273027593</v>
      </c>
      <c r="N96" s="31">
        <v>1114073.1425602555</v>
      </c>
      <c r="O96" s="412">
        <f t="shared" si="7"/>
        <v>45154094.700342476</v>
      </c>
      <c r="P96" s="2"/>
      <c r="Q96" s="2"/>
    </row>
    <row r="97" spans="1:17" ht="39" customHeight="1">
      <c r="B97" s="29">
        <v>32</v>
      </c>
      <c r="C97" s="36" t="s">
        <v>822</v>
      </c>
      <c r="D97" s="229"/>
      <c r="E97" s="29" t="s">
        <v>484</v>
      </c>
      <c r="F97" s="29" t="s">
        <v>114</v>
      </c>
      <c r="G97" s="29"/>
      <c r="H97" s="30">
        <v>2268.9699999999998</v>
      </c>
      <c r="I97" s="29" t="s">
        <v>112</v>
      </c>
      <c r="J97" s="29" t="s">
        <v>1</v>
      </c>
      <c r="K97" s="37">
        <v>2268.9699999999998</v>
      </c>
      <c r="L97" s="31">
        <v>181517600.00000006</v>
      </c>
      <c r="M97" s="31">
        <v>56448009.045541003</v>
      </c>
      <c r="N97" s="31">
        <v>21575441.118842557</v>
      </c>
      <c r="O97" s="412">
        <f t="shared" si="7"/>
        <v>259541050.16438359</v>
      </c>
    </row>
    <row r="98" spans="1:17" ht="22.5" customHeight="1">
      <c r="B98" s="461">
        <v>33</v>
      </c>
      <c r="C98" s="431" t="s">
        <v>807</v>
      </c>
      <c r="D98" s="229"/>
      <c r="E98" s="461" t="s">
        <v>484</v>
      </c>
      <c r="F98" s="29" t="s">
        <v>115</v>
      </c>
      <c r="G98" s="461"/>
      <c r="H98" s="30">
        <v>1651.18</v>
      </c>
      <c r="I98" s="29" t="s">
        <v>697</v>
      </c>
      <c r="J98" s="29" t="s">
        <v>1</v>
      </c>
      <c r="K98" s="37">
        <v>1651.18</v>
      </c>
      <c r="L98" s="31">
        <v>132094000</v>
      </c>
      <c r="M98" s="31">
        <v>61189128.784547947</v>
      </c>
      <c r="N98" s="31">
        <v>9396285.2154520545</v>
      </c>
      <c r="O98" s="412">
        <f t="shared" si="7"/>
        <v>202679414</v>
      </c>
    </row>
    <row r="99" spans="1:17" ht="22.5" customHeight="1">
      <c r="B99" s="462"/>
      <c r="C99" s="432"/>
      <c r="D99" s="229"/>
      <c r="E99" s="462"/>
      <c r="F99" s="29" t="s">
        <v>116</v>
      </c>
      <c r="G99" s="462"/>
      <c r="H99" s="30">
        <v>1651.18</v>
      </c>
      <c r="I99" s="29" t="s">
        <v>117</v>
      </c>
      <c r="J99" s="29" t="s">
        <v>1</v>
      </c>
      <c r="K99" s="37">
        <v>1651.18</v>
      </c>
      <c r="L99" s="31">
        <v>132093999.99999993</v>
      </c>
      <c r="M99" s="31">
        <v>61482608.225171909</v>
      </c>
      <c r="N99" s="31">
        <v>19231881.14982811</v>
      </c>
      <c r="O99" s="412">
        <f t="shared" si="7"/>
        <v>212808489.37499994</v>
      </c>
    </row>
    <row r="100" spans="1:17" ht="22.5" customHeight="1">
      <c r="B100" s="461">
        <v>34</v>
      </c>
      <c r="C100" s="431" t="s">
        <v>818</v>
      </c>
      <c r="D100" s="229"/>
      <c r="E100" s="461" t="s">
        <v>484</v>
      </c>
      <c r="F100" s="29" t="s">
        <v>118</v>
      </c>
      <c r="G100" s="461"/>
      <c r="H100" s="29">
        <v>1198.29</v>
      </c>
      <c r="I100" s="29" t="s">
        <v>696</v>
      </c>
      <c r="J100" s="29" t="s">
        <v>1</v>
      </c>
      <c r="K100" s="37">
        <v>599.15</v>
      </c>
      <c r="L100" s="31">
        <v>2.0027397256344557</v>
      </c>
      <c r="M100" s="31">
        <v>-1.6438356164383565E-3</v>
      </c>
      <c r="N100" s="31">
        <v>1.6438356164383565E-3</v>
      </c>
      <c r="O100" s="84">
        <f t="shared" si="7"/>
        <v>2.0027397256344557</v>
      </c>
    </row>
    <row r="101" spans="1:17" ht="22.5" customHeight="1">
      <c r="B101" s="462"/>
      <c r="C101" s="432"/>
      <c r="D101" s="229"/>
      <c r="E101" s="462"/>
      <c r="F101" s="29" t="s">
        <v>119</v>
      </c>
      <c r="G101" s="462"/>
      <c r="H101" s="29">
        <v>1198.29</v>
      </c>
      <c r="I101" s="29" t="s">
        <v>120</v>
      </c>
      <c r="J101" s="29" t="s">
        <v>11</v>
      </c>
      <c r="K101" s="37">
        <v>599.15</v>
      </c>
      <c r="L101" s="31">
        <v>0.51438356190919876</v>
      </c>
      <c r="M101" s="31">
        <v>-7.439294426816785E-3</v>
      </c>
      <c r="N101" s="31">
        <v>7.439294426816785E-3</v>
      </c>
      <c r="O101" s="84">
        <f t="shared" si="7"/>
        <v>0.51438356190919876</v>
      </c>
    </row>
    <row r="102" spans="1:17" ht="22.5" customHeight="1">
      <c r="B102" s="461">
        <v>35</v>
      </c>
      <c r="C102" s="431" t="s">
        <v>826</v>
      </c>
      <c r="D102" s="351"/>
      <c r="E102" s="461" t="s">
        <v>484</v>
      </c>
      <c r="F102" s="29" t="s">
        <v>121</v>
      </c>
      <c r="G102" s="461"/>
      <c r="H102" s="461">
        <v>5018.1400000000003</v>
      </c>
      <c r="I102" s="30" t="s">
        <v>122</v>
      </c>
      <c r="J102" s="29" t="s">
        <v>1</v>
      </c>
      <c r="K102" s="37">
        <v>3014.2</v>
      </c>
      <c r="L102" s="31">
        <v>210993720</v>
      </c>
      <c r="M102" s="31">
        <v>43210694.879843168</v>
      </c>
      <c r="N102" s="31">
        <v>12244725.035773285</v>
      </c>
      <c r="O102" s="412">
        <f t="shared" si="7"/>
        <v>266449139.91561645</v>
      </c>
    </row>
    <row r="103" spans="1:17" ht="22.5" customHeight="1">
      <c r="B103" s="462"/>
      <c r="C103" s="432"/>
      <c r="D103" s="352"/>
      <c r="E103" s="462"/>
      <c r="F103" s="29" t="s">
        <v>123</v>
      </c>
      <c r="G103" s="462"/>
      <c r="H103" s="462"/>
      <c r="I103" s="30" t="s">
        <v>124</v>
      </c>
      <c r="J103" s="29" t="s">
        <v>11</v>
      </c>
      <c r="K103" s="37">
        <v>2003.94</v>
      </c>
      <c r="L103" s="31">
        <v>140276080</v>
      </c>
      <c r="M103" s="31">
        <v>47607842.496547945</v>
      </c>
      <c r="N103" s="31">
        <v>14958010.503452055</v>
      </c>
      <c r="O103" s="412">
        <f t="shared" si="7"/>
        <v>202841933</v>
      </c>
    </row>
    <row r="104" spans="1:17" ht="36.75" customHeight="1">
      <c r="B104" s="29">
        <v>36</v>
      </c>
      <c r="C104" s="36" t="s">
        <v>828</v>
      </c>
      <c r="D104" s="229"/>
      <c r="E104" s="29" t="s">
        <v>484</v>
      </c>
      <c r="F104" s="29" t="s">
        <v>131</v>
      </c>
      <c r="G104" s="29"/>
      <c r="H104" s="30">
        <v>2422.8000000000002</v>
      </c>
      <c r="I104" s="29" t="s">
        <v>706</v>
      </c>
      <c r="J104" s="29" t="s">
        <v>1</v>
      </c>
      <c r="K104" s="37">
        <v>2422.8000000000002</v>
      </c>
      <c r="L104" s="31">
        <v>0</v>
      </c>
      <c r="M104" s="31">
        <v>0</v>
      </c>
      <c r="N104" s="31">
        <v>0</v>
      </c>
      <c r="O104" s="84">
        <f t="shared" si="7"/>
        <v>0</v>
      </c>
    </row>
    <row r="105" spans="1:17" ht="27" customHeight="1">
      <c r="B105" s="29">
        <v>37</v>
      </c>
      <c r="C105" s="36" t="s">
        <v>811</v>
      </c>
      <c r="D105" s="229"/>
      <c r="E105" s="29" t="s">
        <v>484</v>
      </c>
      <c r="F105" s="29" t="s">
        <v>132</v>
      </c>
      <c r="G105" s="29" t="s">
        <v>916</v>
      </c>
      <c r="H105" s="30">
        <v>633.70000000000005</v>
      </c>
      <c r="I105" s="32" t="s">
        <v>133</v>
      </c>
      <c r="J105" s="29" t="s">
        <v>1</v>
      </c>
      <c r="K105" s="37">
        <v>633.70000000000005</v>
      </c>
      <c r="L105" s="31">
        <v>2951.7945205429569</v>
      </c>
      <c r="M105" s="31">
        <v>2.4125216738614319</v>
      </c>
      <c r="N105" s="31">
        <v>2.5874783261385681</v>
      </c>
      <c r="O105" s="84">
        <f t="shared" si="7"/>
        <v>2956.7945205429569</v>
      </c>
    </row>
    <row r="106" spans="1:17" ht="22.5" customHeight="1">
      <c r="B106" s="461">
        <v>38</v>
      </c>
      <c r="C106" s="431" t="s">
        <v>1108</v>
      </c>
      <c r="D106" s="351"/>
      <c r="E106" s="461" t="s">
        <v>484</v>
      </c>
      <c r="F106" s="29" t="s">
        <v>172</v>
      </c>
      <c r="G106" s="461"/>
      <c r="H106" s="468">
        <v>2400.42</v>
      </c>
      <c r="I106" s="32" t="s">
        <v>43</v>
      </c>
      <c r="J106" s="29" t="s">
        <v>1</v>
      </c>
      <c r="K106" s="37">
        <v>1441.21</v>
      </c>
      <c r="L106" s="31">
        <v>10276771.982808214</v>
      </c>
      <c r="M106" s="31">
        <v>162175.63684389563</v>
      </c>
      <c r="N106" s="31">
        <v>144156.36315610437</v>
      </c>
      <c r="O106" s="412">
        <f>SUM(L106:N106)</f>
        <v>10583103.982808214</v>
      </c>
    </row>
    <row r="107" spans="1:17" ht="22.5" customHeight="1">
      <c r="B107" s="462"/>
      <c r="C107" s="432"/>
      <c r="D107" s="352"/>
      <c r="E107" s="462"/>
      <c r="F107" s="29" t="s">
        <v>173</v>
      </c>
      <c r="G107" s="462"/>
      <c r="H107" s="469"/>
      <c r="I107" s="32" t="s">
        <v>703</v>
      </c>
      <c r="J107" s="29" t="s">
        <v>11</v>
      </c>
      <c r="K107" s="37">
        <v>959.21</v>
      </c>
      <c r="L107" s="31">
        <v>9592121.4483287632</v>
      </c>
      <c r="M107" s="31">
        <v>1747778.4810267622</v>
      </c>
      <c r="N107" s="31">
        <v>122842.51897323776</v>
      </c>
      <c r="O107" s="412">
        <f>SUM(L107:N107)</f>
        <v>11462742.448328761</v>
      </c>
    </row>
    <row r="108" spans="1:17" ht="27" customHeight="1">
      <c r="A108" s="2"/>
      <c r="B108" s="461">
        <v>39</v>
      </c>
      <c r="C108" s="431" t="s">
        <v>824</v>
      </c>
      <c r="D108" s="351"/>
      <c r="E108" s="461"/>
      <c r="F108" s="29" t="s">
        <v>174</v>
      </c>
      <c r="G108" s="461"/>
      <c r="H108" s="468">
        <v>2367.2399999999998</v>
      </c>
      <c r="I108" s="29" t="s">
        <v>43</v>
      </c>
      <c r="J108" s="29" t="s">
        <v>1</v>
      </c>
      <c r="K108" s="37">
        <v>1183.6199999999999</v>
      </c>
      <c r="L108" s="31">
        <v>0.52328767068684101</v>
      </c>
      <c r="M108" s="31">
        <v>-8.9460686714681863E-3</v>
      </c>
      <c r="N108" s="31">
        <v>8.9460686714681863E-3</v>
      </c>
      <c r="O108" s="84">
        <f>SUM(L108:N108)</f>
        <v>0.52328767068684101</v>
      </c>
      <c r="P108" s="2"/>
      <c r="Q108" s="2"/>
    </row>
    <row r="109" spans="1:17" ht="27" customHeight="1">
      <c r="B109" s="462"/>
      <c r="C109" s="432"/>
      <c r="D109" s="352"/>
      <c r="E109" s="462"/>
      <c r="F109" s="29" t="s">
        <v>175</v>
      </c>
      <c r="G109" s="462"/>
      <c r="H109" s="469"/>
      <c r="I109" s="32" t="s">
        <v>724</v>
      </c>
      <c r="J109" s="29" t="s">
        <v>11</v>
      </c>
      <c r="K109" s="37">
        <v>1183.6199999999999</v>
      </c>
      <c r="L109" s="31">
        <v>0</v>
      </c>
      <c r="M109" s="31">
        <v>0</v>
      </c>
      <c r="N109" s="31">
        <v>0</v>
      </c>
      <c r="O109" s="84">
        <f>SUM(L109:N109)</f>
        <v>0</v>
      </c>
    </row>
    <row r="110" spans="1:17" ht="27" customHeight="1">
      <c r="B110" s="29">
        <v>40</v>
      </c>
      <c r="C110" s="36" t="s">
        <v>1125</v>
      </c>
      <c r="D110" s="229"/>
      <c r="E110" s="29" t="s">
        <v>484</v>
      </c>
      <c r="F110" s="29" t="s">
        <v>1112</v>
      </c>
      <c r="G110" s="29" t="s">
        <v>916</v>
      </c>
      <c r="H110" s="37">
        <v>425</v>
      </c>
      <c r="I110" s="32">
        <v>45015</v>
      </c>
      <c r="J110" s="32" t="s">
        <v>1</v>
      </c>
      <c r="K110" s="37">
        <v>425</v>
      </c>
      <c r="L110" s="31">
        <v>0</v>
      </c>
      <c r="M110" s="31">
        <v>0</v>
      </c>
      <c r="N110" s="31">
        <v>0</v>
      </c>
      <c r="O110" s="84">
        <f t="shared" ref="O110" si="8">SUM(L110:N110)</f>
        <v>0</v>
      </c>
    </row>
    <row r="111" spans="1:17" ht="12" customHeight="1" thickBot="1">
      <c r="B111" s="10"/>
      <c r="C111" s="9"/>
      <c r="D111" s="14"/>
      <c r="E111" s="406"/>
      <c r="F111" s="407"/>
      <c r="G111" s="408"/>
      <c r="H111" s="409"/>
      <c r="I111" s="410"/>
      <c r="J111" s="407"/>
      <c r="K111" s="411"/>
      <c r="L111" s="13"/>
      <c r="M111" s="13"/>
      <c r="N111" s="13"/>
      <c r="O111" s="404"/>
    </row>
    <row r="112" spans="1:17" s="2" customFormat="1" ht="22.5" customHeight="1" thickBot="1">
      <c r="A112" s="1"/>
      <c r="C112" s="227"/>
      <c r="D112" s="227"/>
      <c r="E112" s="466" t="s">
        <v>669</v>
      </c>
      <c r="F112" s="467"/>
      <c r="G112" s="215" t="s">
        <v>930</v>
      </c>
      <c r="H112" s="475" t="s">
        <v>5</v>
      </c>
      <c r="I112" s="476"/>
      <c r="J112" s="477"/>
      <c r="K112" s="215" t="s">
        <v>930</v>
      </c>
      <c r="L112" s="236">
        <f t="shared" ref="L112:N112" si="9">SUM(L56:L110)</f>
        <v>3336884498.8489838</v>
      </c>
      <c r="M112" s="236">
        <f t="shared" si="9"/>
        <v>1801497136.0817082</v>
      </c>
      <c r="N112" s="236">
        <f t="shared" si="9"/>
        <v>948023146.09387779</v>
      </c>
      <c r="O112" s="236">
        <f>SUM(O56:O110)</f>
        <v>6086404781.0245695</v>
      </c>
      <c r="P112" s="400">
        <f>SUM(L112:N112)</f>
        <v>6086404781.0245695</v>
      </c>
      <c r="Q112" s="399" t="b">
        <f>O112=P112</f>
        <v>1</v>
      </c>
    </row>
    <row r="113" spans="1:17" s="1" customFormat="1">
      <c r="C113" s="4"/>
      <c r="H113" s="3"/>
      <c r="I113" s="3"/>
      <c r="J113" s="3"/>
      <c r="K113" s="3"/>
      <c r="L113" s="225"/>
      <c r="M113" s="401">
        <f>SUM(M112:N112)</f>
        <v>2749520282.1755857</v>
      </c>
      <c r="N113" s="225"/>
      <c r="O113" s="225"/>
    </row>
    <row r="114" spans="1:17" s="1" customFormat="1">
      <c r="C114" s="4"/>
      <c r="H114" s="3"/>
      <c r="I114" s="3"/>
      <c r="J114" s="3"/>
      <c r="K114" s="3"/>
      <c r="L114" s="225"/>
      <c r="M114" s="225"/>
      <c r="N114" s="225"/>
      <c r="O114" s="225"/>
    </row>
    <row r="115" spans="1:17" s="1" customFormat="1">
      <c r="A115" s="2"/>
      <c r="C115" s="4"/>
      <c r="H115" s="3"/>
      <c r="I115" s="3"/>
      <c r="J115" s="3"/>
      <c r="K115" s="3"/>
      <c r="L115" s="225"/>
      <c r="M115" s="225"/>
      <c r="N115" s="225"/>
      <c r="O115" s="225"/>
      <c r="P115" s="2"/>
      <c r="Q115" s="2"/>
    </row>
    <row r="116" spans="1:17" s="1" customFormat="1" ht="12" thickBot="1">
      <c r="C116" s="4"/>
      <c r="H116" s="3"/>
      <c r="I116" s="3"/>
      <c r="J116" s="3"/>
      <c r="K116" s="3"/>
      <c r="L116" s="225"/>
      <c r="M116" s="225"/>
      <c r="N116" s="225"/>
      <c r="O116" s="225"/>
    </row>
    <row r="117" spans="1:17" ht="31.5" customHeight="1" thickBot="1">
      <c r="B117" s="329" t="s">
        <v>418</v>
      </c>
      <c r="C117" s="330" t="s">
        <v>419</v>
      </c>
      <c r="D117" s="329" t="s">
        <v>1021</v>
      </c>
      <c r="E117" s="330" t="s">
        <v>420</v>
      </c>
      <c r="F117" s="329" t="s">
        <v>421</v>
      </c>
      <c r="G117" s="356" t="s">
        <v>1031</v>
      </c>
      <c r="H117" s="331" t="s">
        <v>573</v>
      </c>
      <c r="I117" s="331" t="s">
        <v>423</v>
      </c>
      <c r="J117" s="331" t="s">
        <v>424</v>
      </c>
      <c r="K117" s="331" t="s">
        <v>425</v>
      </c>
      <c r="L117" s="332" t="s">
        <v>426</v>
      </c>
      <c r="M117" s="332" t="s">
        <v>4</v>
      </c>
      <c r="N117" s="332" t="s">
        <v>574</v>
      </c>
      <c r="O117" s="332" t="s">
        <v>575</v>
      </c>
    </row>
    <row r="118" spans="1:17" s="2" customFormat="1" ht="15.75" customHeight="1">
      <c r="A118" s="1"/>
      <c r="B118" s="438" t="s">
        <v>757</v>
      </c>
      <c r="C118" s="439"/>
      <c r="D118" s="439"/>
      <c r="E118" s="439"/>
      <c r="F118" s="439"/>
      <c r="G118" s="440"/>
      <c r="H118" s="78" t="s">
        <v>428</v>
      </c>
      <c r="I118" s="420" t="s">
        <v>757</v>
      </c>
      <c r="J118" s="421"/>
      <c r="K118" s="79" t="s">
        <v>428</v>
      </c>
      <c r="L118" s="392"/>
      <c r="M118" s="393"/>
      <c r="N118" s="393"/>
      <c r="O118" s="394" t="s">
        <v>681</v>
      </c>
      <c r="P118" s="1"/>
      <c r="Q118" s="1"/>
    </row>
    <row r="119" spans="1:17" ht="27.75" customHeight="1">
      <c r="B119" s="29">
        <v>1</v>
      </c>
      <c r="C119" s="36" t="s">
        <v>871</v>
      </c>
      <c r="D119" s="229"/>
      <c r="E119" s="29" t="s">
        <v>512</v>
      </c>
      <c r="F119" s="29" t="s">
        <v>623</v>
      </c>
      <c r="G119" s="29" t="s">
        <v>916</v>
      </c>
      <c r="H119" s="37">
        <v>979.11</v>
      </c>
      <c r="I119" s="35" t="s">
        <v>579</v>
      </c>
      <c r="J119" s="35" t="s">
        <v>1</v>
      </c>
      <c r="K119" s="37">
        <v>979.11</v>
      </c>
      <c r="L119" s="31">
        <v>4142730</v>
      </c>
      <c r="M119" s="31">
        <v>62141.159999999996</v>
      </c>
      <c r="N119" s="31">
        <v>33141.840000000004</v>
      </c>
      <c r="O119" s="412">
        <f>SUM(L119:N119)</f>
        <v>4238013</v>
      </c>
    </row>
    <row r="120" spans="1:17" ht="22.5" customHeight="1">
      <c r="B120" s="472">
        <v>2</v>
      </c>
      <c r="C120" s="484" t="s">
        <v>872</v>
      </c>
      <c r="D120" s="230"/>
      <c r="E120" s="472" t="s">
        <v>512</v>
      </c>
      <c r="F120" s="33" t="s">
        <v>178</v>
      </c>
      <c r="G120" s="472"/>
      <c r="H120" s="478">
        <v>1029.92</v>
      </c>
      <c r="I120" s="33" t="s">
        <v>714</v>
      </c>
      <c r="J120" s="33" t="s">
        <v>1</v>
      </c>
      <c r="K120" s="33">
        <v>514.46</v>
      </c>
      <c r="L120" s="31">
        <v>0</v>
      </c>
      <c r="M120" s="31">
        <v>0</v>
      </c>
      <c r="N120" s="31">
        <v>0</v>
      </c>
      <c r="O120" s="84">
        <f>SUM(L120:N120)</f>
        <v>0</v>
      </c>
    </row>
    <row r="121" spans="1:17" ht="22.5" customHeight="1">
      <c r="A121" s="2"/>
      <c r="B121" s="473"/>
      <c r="C121" s="496"/>
      <c r="D121" s="230"/>
      <c r="E121" s="473"/>
      <c r="F121" s="33" t="s">
        <v>179</v>
      </c>
      <c r="G121" s="473"/>
      <c r="H121" s="479"/>
      <c r="I121" s="33" t="s">
        <v>726</v>
      </c>
      <c r="J121" s="33" t="s">
        <v>11</v>
      </c>
      <c r="K121" s="33">
        <v>457.1</v>
      </c>
      <c r="L121" s="31">
        <v>0</v>
      </c>
      <c r="M121" s="31">
        <v>539374.62049164949</v>
      </c>
      <c r="N121" s="31">
        <v>9083.3795083505356</v>
      </c>
      <c r="O121" s="412">
        <f>SUM(L121:N121)</f>
        <v>548458</v>
      </c>
      <c r="P121" s="2"/>
      <c r="Q121" s="2"/>
    </row>
    <row r="122" spans="1:17" ht="22.5" customHeight="1">
      <c r="B122" s="474"/>
      <c r="C122" s="485"/>
      <c r="D122" s="230"/>
      <c r="E122" s="474"/>
      <c r="F122" s="33" t="s">
        <v>180</v>
      </c>
      <c r="G122" s="474"/>
      <c r="H122" s="480"/>
      <c r="I122" s="33" t="s">
        <v>727</v>
      </c>
      <c r="J122" s="33" t="s">
        <v>187</v>
      </c>
      <c r="K122" s="33">
        <v>57.36</v>
      </c>
      <c r="L122" s="31">
        <v>0</v>
      </c>
      <c r="M122" s="31">
        <v>0</v>
      </c>
      <c r="N122" s="31">
        <v>0</v>
      </c>
      <c r="O122" s="84">
        <f>SUM(L122:N122)</f>
        <v>0</v>
      </c>
    </row>
    <row r="123" spans="1:17" s="1" customFormat="1" ht="12" thickBot="1">
      <c r="C123" s="4"/>
      <c r="H123" s="3"/>
      <c r="I123" s="3"/>
      <c r="J123" s="3"/>
      <c r="K123" s="3"/>
      <c r="L123" s="5"/>
      <c r="M123" s="5"/>
      <c r="N123" s="5"/>
      <c r="O123" s="5"/>
    </row>
    <row r="124" spans="1:17" s="2" customFormat="1" ht="22.5" customHeight="1" thickBot="1">
      <c r="A124" s="1"/>
      <c r="C124" s="227"/>
      <c r="D124" s="227"/>
      <c r="E124" s="466" t="s">
        <v>512</v>
      </c>
      <c r="F124" s="467"/>
      <c r="G124" s="215" t="s">
        <v>930</v>
      </c>
      <c r="H124" s="475" t="s">
        <v>5</v>
      </c>
      <c r="I124" s="476"/>
      <c r="J124" s="477"/>
      <c r="K124" s="215" t="s">
        <v>930</v>
      </c>
      <c r="L124" s="236">
        <f t="shared" ref="L124:N124" si="10">SUM(L119:L123)</f>
        <v>4142730</v>
      </c>
      <c r="M124" s="236">
        <f t="shared" si="10"/>
        <v>601515.78049164952</v>
      </c>
      <c r="N124" s="236">
        <f t="shared" si="10"/>
        <v>42225.219508350536</v>
      </c>
      <c r="O124" s="236">
        <f>SUM(O119:O123)</f>
        <v>4786471</v>
      </c>
      <c r="P124" s="400">
        <f>SUM(L124:N124)</f>
        <v>4786471</v>
      </c>
      <c r="Q124" s="399" t="b">
        <f>O124=P124</f>
        <v>1</v>
      </c>
    </row>
    <row r="125" spans="1:17" s="1" customFormat="1">
      <c r="A125" s="2"/>
      <c r="C125" s="4"/>
      <c r="H125" s="3"/>
      <c r="I125" s="3"/>
      <c r="J125" s="3"/>
      <c r="K125" s="3"/>
      <c r="L125" s="225"/>
      <c r="M125" s="401">
        <f>SUM(M124:N124)</f>
        <v>643741</v>
      </c>
      <c r="N125" s="225"/>
      <c r="O125" s="225"/>
      <c r="P125" s="2"/>
      <c r="Q125" s="2"/>
    </row>
    <row r="126" spans="1:17" s="1" customFormat="1">
      <c r="A126" s="2"/>
      <c r="C126" s="4"/>
      <c r="H126" s="3"/>
      <c r="I126" s="3"/>
      <c r="J126" s="3"/>
      <c r="K126" s="3"/>
      <c r="L126" s="225"/>
      <c r="M126" s="234"/>
      <c r="N126" s="225"/>
      <c r="O126" s="225"/>
      <c r="P126" s="2"/>
      <c r="Q126" s="2"/>
    </row>
    <row r="127" spans="1:17" s="1" customFormat="1">
      <c r="A127" s="2"/>
      <c r="C127" s="4"/>
      <c r="H127" s="3"/>
      <c r="I127" s="3"/>
      <c r="J127" s="3"/>
      <c r="K127" s="3"/>
      <c r="L127" s="225"/>
      <c r="M127" s="234"/>
      <c r="N127" s="225"/>
      <c r="O127" s="225"/>
      <c r="P127" s="2"/>
      <c r="Q127" s="2"/>
    </row>
    <row r="128" spans="1:17" s="1" customFormat="1" ht="12" thickBot="1">
      <c r="C128" s="4"/>
      <c r="H128" s="3"/>
      <c r="I128" s="3"/>
      <c r="J128" s="3"/>
      <c r="K128" s="3"/>
      <c r="L128" s="225"/>
      <c r="M128" s="225"/>
      <c r="N128" s="225"/>
      <c r="O128" s="225"/>
    </row>
    <row r="129" spans="1:17" ht="31.5" customHeight="1" thickBot="1">
      <c r="B129" s="329" t="s">
        <v>418</v>
      </c>
      <c r="C129" s="330" t="s">
        <v>419</v>
      </c>
      <c r="D129" s="329" t="s">
        <v>1021</v>
      </c>
      <c r="E129" s="330" t="s">
        <v>420</v>
      </c>
      <c r="F129" s="329" t="s">
        <v>421</v>
      </c>
      <c r="G129" s="356" t="s">
        <v>1031</v>
      </c>
      <c r="H129" s="331" t="s">
        <v>573</v>
      </c>
      <c r="I129" s="331" t="s">
        <v>423</v>
      </c>
      <c r="J129" s="331" t="s">
        <v>424</v>
      </c>
      <c r="K129" s="331" t="s">
        <v>425</v>
      </c>
      <c r="L129" s="332" t="s">
        <v>426</v>
      </c>
      <c r="M129" s="332" t="s">
        <v>4</v>
      </c>
      <c r="N129" s="332" t="s">
        <v>574</v>
      </c>
      <c r="O129" s="332" t="s">
        <v>575</v>
      </c>
    </row>
    <row r="130" spans="1:17" s="2" customFormat="1" ht="15.75" customHeight="1">
      <c r="A130" s="1"/>
      <c r="B130" s="438" t="s">
        <v>757</v>
      </c>
      <c r="C130" s="439"/>
      <c r="D130" s="439"/>
      <c r="E130" s="439"/>
      <c r="F130" s="439"/>
      <c r="G130" s="440"/>
      <c r="H130" s="78" t="s">
        <v>428</v>
      </c>
      <c r="I130" s="420" t="s">
        <v>757</v>
      </c>
      <c r="J130" s="421"/>
      <c r="K130" s="79" t="s">
        <v>428</v>
      </c>
      <c r="L130" s="392"/>
      <c r="M130" s="393"/>
      <c r="N130" s="393"/>
      <c r="O130" s="394" t="s">
        <v>681</v>
      </c>
      <c r="P130" s="1"/>
      <c r="Q130" s="1"/>
    </row>
    <row r="131" spans="1:17" ht="27" customHeight="1">
      <c r="B131" s="29">
        <v>1</v>
      </c>
      <c r="C131" s="36" t="s">
        <v>873</v>
      </c>
      <c r="D131" s="229"/>
      <c r="E131" s="29" t="s">
        <v>552</v>
      </c>
      <c r="F131" s="29" t="s">
        <v>141</v>
      </c>
      <c r="G131" s="29"/>
      <c r="H131" s="37">
        <v>2120</v>
      </c>
      <c r="I131" s="35" t="s">
        <v>665</v>
      </c>
      <c r="J131" s="35" t="s">
        <v>1</v>
      </c>
      <c r="K131" s="37">
        <v>2120</v>
      </c>
      <c r="L131" s="31">
        <v>93512</v>
      </c>
      <c r="M131" s="31">
        <v>38373.907123287667</v>
      </c>
      <c r="N131" s="31">
        <v>48093.092876712333</v>
      </c>
      <c r="O131" s="412">
        <f t="shared" ref="O131:O136" si="11">SUM(L131:N131)</f>
        <v>179979</v>
      </c>
    </row>
    <row r="132" spans="1:17" ht="27" customHeight="1">
      <c r="B132" s="29">
        <v>2</v>
      </c>
      <c r="C132" s="36" t="s">
        <v>876</v>
      </c>
      <c r="D132" s="229"/>
      <c r="E132" s="29" t="s">
        <v>552</v>
      </c>
      <c r="F132" s="29" t="s">
        <v>146</v>
      </c>
      <c r="G132" s="29"/>
      <c r="H132" s="37">
        <v>2110</v>
      </c>
      <c r="I132" s="35" t="s">
        <v>443</v>
      </c>
      <c r="J132" s="35" t="s">
        <v>1</v>
      </c>
      <c r="K132" s="37">
        <v>2110</v>
      </c>
      <c r="L132" s="31">
        <v>75835622</v>
      </c>
      <c r="M132" s="31">
        <v>21090710.227890413</v>
      </c>
      <c r="N132" s="31">
        <v>17774422.772109587</v>
      </c>
      <c r="O132" s="412">
        <f>SUM(L132:N132)</f>
        <v>114700755</v>
      </c>
    </row>
    <row r="133" spans="1:17" ht="27" customHeight="1">
      <c r="B133" s="29">
        <v>3</v>
      </c>
      <c r="C133" s="36" t="s">
        <v>878</v>
      </c>
      <c r="D133" s="229"/>
      <c r="E133" s="29" t="s">
        <v>552</v>
      </c>
      <c r="F133" s="29" t="s">
        <v>149</v>
      </c>
      <c r="G133" s="29" t="s">
        <v>916</v>
      </c>
      <c r="H133" s="37">
        <v>3893</v>
      </c>
      <c r="I133" s="35" t="s">
        <v>652</v>
      </c>
      <c r="J133" s="35" t="s">
        <v>1</v>
      </c>
      <c r="K133" s="37">
        <v>3615</v>
      </c>
      <c r="L133" s="31">
        <v>361455800.00000018</v>
      </c>
      <c r="M133" s="31">
        <v>294909619.35684496</v>
      </c>
      <c r="N133" s="31">
        <v>257613423.57137424</v>
      </c>
      <c r="O133" s="412">
        <f>SUM(L133:N133)</f>
        <v>913978842.92821932</v>
      </c>
    </row>
    <row r="134" spans="1:17" ht="27" customHeight="1">
      <c r="B134" s="29">
        <v>4</v>
      </c>
      <c r="C134" s="36" t="s">
        <v>874</v>
      </c>
      <c r="D134" s="229"/>
      <c r="E134" s="29" t="s">
        <v>552</v>
      </c>
      <c r="F134" s="29" t="s">
        <v>153</v>
      </c>
      <c r="G134" s="29"/>
      <c r="H134" s="37">
        <v>2424.84</v>
      </c>
      <c r="I134" s="35" t="s">
        <v>655</v>
      </c>
      <c r="J134" s="35" t="s">
        <v>1</v>
      </c>
      <c r="K134" s="37">
        <v>2365.84</v>
      </c>
      <c r="L134" s="31">
        <v>189922153.99999997</v>
      </c>
      <c r="M134" s="31">
        <v>90750262.713972598</v>
      </c>
      <c r="N134" s="31">
        <v>82401451.286027402</v>
      </c>
      <c r="O134" s="412">
        <f t="shared" si="11"/>
        <v>363073868</v>
      </c>
    </row>
    <row r="135" spans="1:17" ht="25.5" customHeight="1">
      <c r="B135" s="29">
        <v>5</v>
      </c>
      <c r="C135" s="36" t="s">
        <v>877</v>
      </c>
      <c r="D135" s="229"/>
      <c r="E135" s="29" t="s">
        <v>552</v>
      </c>
      <c r="F135" s="29" t="s">
        <v>156</v>
      </c>
      <c r="G135" s="29"/>
      <c r="H135" s="37">
        <v>955</v>
      </c>
      <c r="I135" s="35" t="s">
        <v>666</v>
      </c>
      <c r="J135" s="35" t="s">
        <v>1</v>
      </c>
      <c r="K135" s="37">
        <v>802</v>
      </c>
      <c r="L135" s="31">
        <v>80185627.999999985</v>
      </c>
      <c r="M135" s="31">
        <v>54769169.386538312</v>
      </c>
      <c r="N135" s="31">
        <v>28141014.25085346</v>
      </c>
      <c r="O135" s="412">
        <f>SUM(L135:N135)</f>
        <v>163095811.63739175</v>
      </c>
    </row>
    <row r="136" spans="1:17" ht="25.5" customHeight="1">
      <c r="A136" s="2"/>
      <c r="B136" s="29">
        <v>6</v>
      </c>
      <c r="C136" s="36" t="s">
        <v>875</v>
      </c>
      <c r="D136" s="229"/>
      <c r="E136" s="29" t="s">
        <v>552</v>
      </c>
      <c r="F136" s="29" t="s">
        <v>157</v>
      </c>
      <c r="G136" s="29" t="s">
        <v>916</v>
      </c>
      <c r="H136" s="37">
        <v>3997</v>
      </c>
      <c r="I136" s="35" t="s">
        <v>667</v>
      </c>
      <c r="J136" s="35" t="s">
        <v>1</v>
      </c>
      <c r="K136" s="37">
        <v>3847.48</v>
      </c>
      <c r="L136" s="31">
        <v>384747685.59999979</v>
      </c>
      <c r="M136" s="31">
        <v>265655758.47804865</v>
      </c>
      <c r="N136" s="31">
        <v>190972259.36420891</v>
      </c>
      <c r="O136" s="412">
        <f t="shared" si="11"/>
        <v>841375703.4422574</v>
      </c>
      <c r="P136" s="2"/>
      <c r="Q136" s="2"/>
    </row>
    <row r="137" spans="1:17" s="1" customFormat="1" ht="12" thickBot="1">
      <c r="C137" s="4"/>
      <c r="H137" s="3"/>
      <c r="I137" s="3"/>
      <c r="J137" s="3"/>
      <c r="K137" s="3"/>
      <c r="L137" s="5"/>
      <c r="M137" s="5"/>
      <c r="N137" s="5"/>
      <c r="O137" s="5"/>
    </row>
    <row r="138" spans="1:17" s="2" customFormat="1" ht="22.5" customHeight="1" thickBot="1">
      <c r="A138" s="1"/>
      <c r="C138" s="227"/>
      <c r="D138" s="227"/>
      <c r="E138" s="466" t="s">
        <v>552</v>
      </c>
      <c r="F138" s="467"/>
      <c r="G138" s="215" t="s">
        <v>930</v>
      </c>
      <c r="H138" s="475" t="s">
        <v>5</v>
      </c>
      <c r="I138" s="476"/>
      <c r="J138" s="477"/>
      <c r="K138" s="215" t="s">
        <v>930</v>
      </c>
      <c r="L138" s="236">
        <f t="shared" ref="L138:N138" si="12">SUM(L131:L137)</f>
        <v>1092240401.5999999</v>
      </c>
      <c r="M138" s="236">
        <f t="shared" si="12"/>
        <v>727213894.07041824</v>
      </c>
      <c r="N138" s="236">
        <f t="shared" si="12"/>
        <v>576950664.33745027</v>
      </c>
      <c r="O138" s="236">
        <f>SUM(O131:O137)</f>
        <v>2396404960.0078688</v>
      </c>
      <c r="P138" s="400">
        <f>SUM(L138:N138)</f>
        <v>2396404960.0078688</v>
      </c>
      <c r="Q138" s="399" t="b">
        <f>O138=P138</f>
        <v>1</v>
      </c>
    </row>
    <row r="139" spans="1:17" s="1" customFormat="1">
      <c r="C139" s="4"/>
      <c r="H139" s="3"/>
      <c r="I139" s="3"/>
      <c r="J139" s="3"/>
      <c r="K139" s="3"/>
      <c r="L139" s="225"/>
      <c r="M139" s="401">
        <f>SUM(M138:N138)</f>
        <v>1304164558.4078684</v>
      </c>
      <c r="N139" s="225"/>
      <c r="O139" s="225"/>
    </row>
    <row r="140" spans="1:17" s="1" customFormat="1">
      <c r="C140" s="4"/>
      <c r="H140" s="3"/>
      <c r="I140" s="3"/>
      <c r="J140" s="3"/>
      <c r="K140" s="3"/>
      <c r="L140" s="225"/>
      <c r="M140" s="225"/>
      <c r="N140" s="225"/>
      <c r="O140" s="225"/>
    </row>
    <row r="141" spans="1:17" s="1" customFormat="1">
      <c r="C141" s="4"/>
      <c r="H141" s="3"/>
      <c r="I141" s="3"/>
      <c r="J141" s="3"/>
      <c r="K141" s="3"/>
      <c r="L141" s="225"/>
      <c r="M141" s="225"/>
      <c r="N141" s="225"/>
      <c r="O141" s="225"/>
    </row>
    <row r="142" spans="1:17" s="1" customFormat="1" ht="12" thickBot="1">
      <c r="A142" s="2"/>
      <c r="C142" s="4"/>
      <c r="H142" s="3"/>
      <c r="I142" s="3"/>
      <c r="J142" s="3"/>
      <c r="K142" s="3"/>
      <c r="L142" s="225"/>
      <c r="M142" s="225"/>
      <c r="N142" s="225"/>
      <c r="O142" s="225"/>
      <c r="P142" s="2"/>
      <c r="Q142" s="2"/>
    </row>
    <row r="143" spans="1:17" ht="31.5" customHeight="1" thickBot="1">
      <c r="B143" s="329" t="s">
        <v>418</v>
      </c>
      <c r="C143" s="330" t="s">
        <v>419</v>
      </c>
      <c r="D143" s="329" t="s">
        <v>1021</v>
      </c>
      <c r="E143" s="330" t="s">
        <v>420</v>
      </c>
      <c r="F143" s="329" t="s">
        <v>421</v>
      </c>
      <c r="G143" s="356" t="s">
        <v>1031</v>
      </c>
      <c r="H143" s="331" t="s">
        <v>573</v>
      </c>
      <c r="I143" s="331" t="s">
        <v>423</v>
      </c>
      <c r="J143" s="331" t="s">
        <v>424</v>
      </c>
      <c r="K143" s="331" t="s">
        <v>425</v>
      </c>
      <c r="L143" s="332" t="s">
        <v>426</v>
      </c>
      <c r="M143" s="332" t="s">
        <v>4</v>
      </c>
      <c r="N143" s="332" t="s">
        <v>574</v>
      </c>
      <c r="O143" s="332" t="s">
        <v>575</v>
      </c>
    </row>
    <row r="144" spans="1:17" s="2" customFormat="1" ht="15.75" customHeight="1">
      <c r="A144" s="1"/>
      <c r="B144" s="438" t="s">
        <v>757</v>
      </c>
      <c r="C144" s="439"/>
      <c r="D144" s="439"/>
      <c r="E144" s="439"/>
      <c r="F144" s="439"/>
      <c r="G144" s="440"/>
      <c r="H144" s="78" t="s">
        <v>428</v>
      </c>
      <c r="I144" s="420" t="s">
        <v>757</v>
      </c>
      <c r="J144" s="421"/>
      <c r="K144" s="79" t="s">
        <v>428</v>
      </c>
      <c r="L144" s="392"/>
      <c r="M144" s="393"/>
      <c r="N144" s="393"/>
      <c r="O144" s="394" t="s">
        <v>681</v>
      </c>
      <c r="P144" s="1"/>
      <c r="Q144" s="1"/>
    </row>
    <row r="145" spans="1:17" ht="22.5" customHeight="1">
      <c r="A145" s="2"/>
      <c r="B145" s="461">
        <v>1</v>
      </c>
      <c r="C145" s="431" t="s">
        <v>884</v>
      </c>
      <c r="D145" s="351"/>
      <c r="E145" s="461" t="s">
        <v>502</v>
      </c>
      <c r="F145" s="29" t="s">
        <v>56</v>
      </c>
      <c r="G145" s="461" t="s">
        <v>916</v>
      </c>
      <c r="H145" s="464">
        <v>2758</v>
      </c>
      <c r="I145" s="35" t="s">
        <v>633</v>
      </c>
      <c r="J145" s="35" t="s">
        <v>1</v>
      </c>
      <c r="K145" s="37">
        <v>1379</v>
      </c>
      <c r="L145" s="31">
        <v>23228369.849315062</v>
      </c>
      <c r="M145" s="31">
        <v>1388875.455563145</v>
      </c>
      <c r="N145" s="31">
        <v>1388875.544436855</v>
      </c>
      <c r="O145" s="412">
        <f>SUM(L145:N145)</f>
        <v>26006120.849315062</v>
      </c>
      <c r="P145" s="2"/>
      <c r="Q145" s="2"/>
    </row>
    <row r="146" spans="1:17" ht="22.5" customHeight="1">
      <c r="A146" s="2"/>
      <c r="B146" s="462"/>
      <c r="C146" s="432"/>
      <c r="D146" s="352"/>
      <c r="E146" s="462"/>
      <c r="F146" s="29" t="s">
        <v>142</v>
      </c>
      <c r="G146" s="462"/>
      <c r="H146" s="465"/>
      <c r="I146" s="35" t="s">
        <v>634</v>
      </c>
      <c r="J146" s="35" t="s">
        <v>11</v>
      </c>
      <c r="K146" s="37">
        <v>788.7</v>
      </c>
      <c r="L146" s="31">
        <v>54409063</v>
      </c>
      <c r="M146" s="31">
        <v>3254896.3445479451</v>
      </c>
      <c r="N146" s="31">
        <v>3254896.6554520549</v>
      </c>
      <c r="O146" s="412">
        <f>SUM(L146:N146)</f>
        <v>60918856</v>
      </c>
      <c r="P146" s="2"/>
      <c r="Q146" s="2"/>
    </row>
    <row r="147" spans="1:17" ht="22.5" customHeight="1">
      <c r="B147" s="459">
        <v>2</v>
      </c>
      <c r="C147" s="457" t="s">
        <v>879</v>
      </c>
      <c r="D147" s="229">
        <v>3701</v>
      </c>
      <c r="E147" s="459" t="s">
        <v>502</v>
      </c>
      <c r="F147" s="29" t="s">
        <v>147</v>
      </c>
      <c r="G147" s="461" t="s">
        <v>916</v>
      </c>
      <c r="H147" s="460">
        <v>2172.4</v>
      </c>
      <c r="I147" s="35" t="s">
        <v>636</v>
      </c>
      <c r="J147" s="35" t="s">
        <v>1</v>
      </c>
      <c r="K147" s="37">
        <v>933.57</v>
      </c>
      <c r="L147" s="31">
        <v>64846305.696109429</v>
      </c>
      <c r="M147" s="31">
        <v>3878222.7728219177</v>
      </c>
      <c r="N147" s="31">
        <v>3548152.2271780823</v>
      </c>
      <c r="O147" s="412">
        <f t="shared" ref="O147:O156" si="13">SUM(L147:N147)</f>
        <v>72272680.696109429</v>
      </c>
    </row>
    <row r="148" spans="1:17" ht="22.5" customHeight="1">
      <c r="B148" s="459"/>
      <c r="C148" s="457"/>
      <c r="D148" s="229">
        <v>3702</v>
      </c>
      <c r="E148" s="459"/>
      <c r="F148" s="29" t="s">
        <v>148</v>
      </c>
      <c r="G148" s="462"/>
      <c r="H148" s="460"/>
      <c r="I148" s="35" t="s">
        <v>542</v>
      </c>
      <c r="J148" s="35" t="s">
        <v>11</v>
      </c>
      <c r="K148" s="37">
        <v>1077.19</v>
      </c>
      <c r="L148" s="31">
        <v>85256192.45315066</v>
      </c>
      <c r="M148" s="31">
        <v>5086011.9660668373</v>
      </c>
      <c r="N148" s="31">
        <v>5086012.0339331627</v>
      </c>
      <c r="O148" s="412">
        <f t="shared" si="13"/>
        <v>95428216.45315066</v>
      </c>
    </row>
    <row r="149" spans="1:17" ht="22.5" customHeight="1">
      <c r="B149" s="461">
        <v>3</v>
      </c>
      <c r="C149" s="431" t="s">
        <v>882</v>
      </c>
      <c r="D149" s="351"/>
      <c r="E149" s="461" t="s">
        <v>502</v>
      </c>
      <c r="F149" s="29" t="s">
        <v>158</v>
      </c>
      <c r="G149" s="461" t="s">
        <v>916</v>
      </c>
      <c r="H149" s="464">
        <v>3273</v>
      </c>
      <c r="I149" s="35" t="s">
        <v>532</v>
      </c>
      <c r="J149" s="35" t="s">
        <v>1</v>
      </c>
      <c r="K149" s="37">
        <v>1598</v>
      </c>
      <c r="L149" s="31">
        <v>127821315.00000003</v>
      </c>
      <c r="M149" s="31">
        <v>58986118.36699722</v>
      </c>
      <c r="N149" s="31">
        <v>52497032.82772059</v>
      </c>
      <c r="O149" s="412">
        <f>SUM(L149:N149)</f>
        <v>239304466.19471782</v>
      </c>
    </row>
    <row r="150" spans="1:17" ht="22.5" customHeight="1">
      <c r="B150" s="462"/>
      <c r="C150" s="432"/>
      <c r="D150" s="352"/>
      <c r="E150" s="462"/>
      <c r="F150" s="29" t="s">
        <v>159</v>
      </c>
      <c r="G150" s="462"/>
      <c r="H150" s="465"/>
      <c r="I150" s="35" t="s">
        <v>467</v>
      </c>
      <c r="J150" s="35" t="s">
        <v>11</v>
      </c>
      <c r="K150" s="37">
        <v>1584</v>
      </c>
      <c r="L150" s="31">
        <v>158468973.29999995</v>
      </c>
      <c r="M150" s="31">
        <v>180148891.27250713</v>
      </c>
      <c r="N150" s="31">
        <v>53389931.736636706</v>
      </c>
      <c r="O150" s="412">
        <f>SUM(L150:N150)</f>
        <v>392007796.30914378</v>
      </c>
    </row>
    <row r="151" spans="1:17" ht="30" customHeight="1">
      <c r="A151" s="2"/>
      <c r="B151" s="29">
        <v>4</v>
      </c>
      <c r="C151" s="36" t="s">
        <v>881</v>
      </c>
      <c r="D151" s="229"/>
      <c r="E151" s="29" t="s">
        <v>502</v>
      </c>
      <c r="F151" s="29" t="s">
        <v>125</v>
      </c>
      <c r="G151" s="29" t="s">
        <v>916</v>
      </c>
      <c r="H151" s="37">
        <v>3568.05</v>
      </c>
      <c r="I151" s="35" t="s">
        <v>126</v>
      </c>
      <c r="J151" s="35" t="s">
        <v>1</v>
      </c>
      <c r="K151" s="37">
        <v>3568.05</v>
      </c>
      <c r="L151" s="31">
        <v>0</v>
      </c>
      <c r="M151" s="31">
        <v>0</v>
      </c>
      <c r="N151" s="31">
        <v>0</v>
      </c>
      <c r="O151" s="84">
        <f>SUM(L151:N151)</f>
        <v>0</v>
      </c>
      <c r="P151" s="2"/>
      <c r="Q151" s="2"/>
    </row>
    <row r="152" spans="1:17" ht="27.75" customHeight="1">
      <c r="B152" s="29">
        <v>5</v>
      </c>
      <c r="C152" s="36" t="s">
        <v>1103</v>
      </c>
      <c r="D152" s="229"/>
      <c r="E152" s="29" t="s">
        <v>502</v>
      </c>
      <c r="F152" s="29" t="s">
        <v>127</v>
      </c>
      <c r="G152" s="29" t="s">
        <v>916</v>
      </c>
      <c r="H152" s="37">
        <v>3711.4</v>
      </c>
      <c r="I152" s="35" t="s">
        <v>128</v>
      </c>
      <c r="J152" s="35" t="s">
        <v>1</v>
      </c>
      <c r="K152" s="37">
        <v>3711.4</v>
      </c>
      <c r="L152" s="31">
        <v>0</v>
      </c>
      <c r="M152" s="31">
        <v>0</v>
      </c>
      <c r="N152" s="31">
        <v>0</v>
      </c>
      <c r="O152" s="84">
        <f>SUM(L152:N152)</f>
        <v>0</v>
      </c>
    </row>
    <row r="153" spans="1:17" ht="22.5" customHeight="1">
      <c r="B153" s="459">
        <v>6</v>
      </c>
      <c r="C153" s="457" t="s">
        <v>880</v>
      </c>
      <c r="D153" s="229"/>
      <c r="E153" s="459" t="s">
        <v>502</v>
      </c>
      <c r="F153" s="29" t="s">
        <v>627</v>
      </c>
      <c r="G153" s="461" t="s">
        <v>916</v>
      </c>
      <c r="H153" s="460">
        <v>3700.68</v>
      </c>
      <c r="I153" s="35" t="s">
        <v>638</v>
      </c>
      <c r="J153" s="35" t="s">
        <v>1</v>
      </c>
      <c r="K153" s="37">
        <v>1765.961</v>
      </c>
      <c r="L153" s="31">
        <v>0</v>
      </c>
      <c r="M153" s="31">
        <v>0</v>
      </c>
      <c r="N153" s="31">
        <v>0</v>
      </c>
      <c r="O153" s="84">
        <f t="shared" si="13"/>
        <v>0</v>
      </c>
    </row>
    <row r="154" spans="1:17" ht="22.5" customHeight="1">
      <c r="A154" s="2"/>
      <c r="B154" s="459"/>
      <c r="C154" s="457"/>
      <c r="D154" s="229"/>
      <c r="E154" s="459"/>
      <c r="F154" s="29" t="s">
        <v>628</v>
      </c>
      <c r="G154" s="463"/>
      <c r="H154" s="460"/>
      <c r="I154" s="35" t="s">
        <v>120</v>
      </c>
      <c r="J154" s="35" t="s">
        <v>11</v>
      </c>
      <c r="K154" s="37">
        <v>590.5</v>
      </c>
      <c r="L154" s="31">
        <v>0</v>
      </c>
      <c r="M154" s="31">
        <v>0</v>
      </c>
      <c r="N154" s="31">
        <v>0</v>
      </c>
      <c r="O154" s="412">
        <f t="shared" si="13"/>
        <v>0</v>
      </c>
      <c r="P154" s="2"/>
      <c r="Q154" s="2"/>
    </row>
    <row r="155" spans="1:17" ht="22.5" customHeight="1">
      <c r="B155" s="459"/>
      <c r="C155" s="457"/>
      <c r="D155" s="229"/>
      <c r="E155" s="459"/>
      <c r="F155" s="29" t="s">
        <v>629</v>
      </c>
      <c r="G155" s="463"/>
      <c r="H155" s="460"/>
      <c r="I155" s="35" t="s">
        <v>59</v>
      </c>
      <c r="J155" s="35" t="s">
        <v>187</v>
      </c>
      <c r="K155" s="37">
        <v>1300</v>
      </c>
      <c r="L155" s="31">
        <v>1</v>
      </c>
      <c r="M155" s="31">
        <v>0</v>
      </c>
      <c r="N155" s="31">
        <v>0</v>
      </c>
      <c r="O155" s="412">
        <f t="shared" si="13"/>
        <v>1</v>
      </c>
    </row>
    <row r="156" spans="1:17" ht="22.5" customHeight="1">
      <c r="B156" s="459"/>
      <c r="C156" s="457"/>
      <c r="D156" s="229"/>
      <c r="E156" s="459"/>
      <c r="F156" s="29" t="s">
        <v>630</v>
      </c>
      <c r="G156" s="462"/>
      <c r="H156" s="460"/>
      <c r="I156" s="35" t="s">
        <v>639</v>
      </c>
      <c r="J156" s="35" t="s">
        <v>188</v>
      </c>
      <c r="K156" s="37">
        <v>44.22</v>
      </c>
      <c r="L156" s="31">
        <v>1.5983013697550632</v>
      </c>
      <c r="M156" s="31">
        <v>-1.2379568398847205E-3</v>
      </c>
      <c r="N156" s="31">
        <v>1.2379568398847205E-3</v>
      </c>
      <c r="O156" s="412">
        <f t="shared" si="13"/>
        <v>1.5983013697550632</v>
      </c>
    </row>
    <row r="157" spans="1:17" ht="26.25" customHeight="1">
      <c r="B157" s="101">
        <v>7</v>
      </c>
      <c r="C157" s="383" t="s">
        <v>883</v>
      </c>
      <c r="D157" s="229"/>
      <c r="E157" s="29" t="s">
        <v>502</v>
      </c>
      <c r="F157" s="29" t="s">
        <v>170</v>
      </c>
      <c r="G157" s="29" t="s">
        <v>916</v>
      </c>
      <c r="H157" s="30">
        <v>5422.24</v>
      </c>
      <c r="I157" s="32" t="s">
        <v>701</v>
      </c>
      <c r="J157" s="29" t="s">
        <v>1</v>
      </c>
      <c r="K157" s="37">
        <v>5422.24</v>
      </c>
      <c r="L157" s="31">
        <v>0</v>
      </c>
      <c r="M157" s="31">
        <v>0</v>
      </c>
      <c r="N157" s="31">
        <v>0</v>
      </c>
      <c r="O157" s="84">
        <f>SUM(L157:N157)</f>
        <v>0</v>
      </c>
    </row>
    <row r="158" spans="1:17" ht="26.25" customHeight="1">
      <c r="B158" s="470">
        <v>8</v>
      </c>
      <c r="C158" s="457" t="s">
        <v>1068</v>
      </c>
      <c r="D158" s="405"/>
      <c r="E158" s="29" t="s">
        <v>502</v>
      </c>
      <c r="F158" s="29" t="s">
        <v>1044</v>
      </c>
      <c r="G158" s="29" t="s">
        <v>916</v>
      </c>
      <c r="H158" s="468">
        <v>3631.37</v>
      </c>
      <c r="I158" s="32">
        <v>45129</v>
      </c>
      <c r="J158" s="29" t="s">
        <v>1</v>
      </c>
      <c r="K158" s="37">
        <v>540</v>
      </c>
      <c r="L158" s="31">
        <v>0</v>
      </c>
      <c r="M158" s="31">
        <v>0</v>
      </c>
      <c r="N158" s="31">
        <v>0</v>
      </c>
      <c r="O158" s="84">
        <f>SUM(L158:N158)</f>
        <v>0</v>
      </c>
    </row>
    <row r="159" spans="1:17" ht="26.25" customHeight="1">
      <c r="B159" s="471"/>
      <c r="C159" s="457"/>
      <c r="D159" s="405"/>
      <c r="E159" s="29" t="s">
        <v>502</v>
      </c>
      <c r="F159" s="29" t="s">
        <v>1111</v>
      </c>
      <c r="G159" s="29" t="s">
        <v>916</v>
      </c>
      <c r="H159" s="469"/>
      <c r="I159" s="32">
        <v>44979</v>
      </c>
      <c r="J159" s="29" t="s">
        <v>11</v>
      </c>
      <c r="K159" s="37">
        <v>3091.37</v>
      </c>
      <c r="L159" s="31">
        <v>0</v>
      </c>
      <c r="M159" s="31">
        <v>0</v>
      </c>
      <c r="N159" s="31">
        <v>0</v>
      </c>
      <c r="O159" s="84">
        <f>SUM(L159:N159)</f>
        <v>0</v>
      </c>
    </row>
    <row r="160" spans="1:17" s="1" customFormat="1" ht="12" thickBot="1">
      <c r="C160" s="4"/>
      <c r="H160" s="3"/>
      <c r="I160" s="3"/>
      <c r="J160" s="3"/>
      <c r="K160" s="3"/>
      <c r="L160" s="5"/>
      <c r="M160" s="5"/>
      <c r="N160" s="5"/>
      <c r="O160" s="5"/>
    </row>
    <row r="161" spans="1:17" s="2" customFormat="1" ht="22.5" customHeight="1" thickBot="1">
      <c r="A161" s="1"/>
      <c r="C161" s="227"/>
      <c r="D161" s="227"/>
      <c r="E161" s="466" t="s">
        <v>502</v>
      </c>
      <c r="F161" s="467"/>
      <c r="G161" s="215" t="s">
        <v>930</v>
      </c>
      <c r="H161" s="475" t="s">
        <v>5</v>
      </c>
      <c r="I161" s="476"/>
      <c r="J161" s="477"/>
      <c r="K161" s="215" t="s">
        <v>930</v>
      </c>
      <c r="L161" s="236">
        <f>SUM(L145:L160)</f>
        <v>514030221.89687651</v>
      </c>
      <c r="M161" s="236">
        <f>SUM(M145:M160)</f>
        <v>252743016.17726624</v>
      </c>
      <c r="N161" s="236">
        <f>SUM(N145:N160)</f>
        <v>119164901.02659541</v>
      </c>
      <c r="O161" s="236">
        <f>SUM(O145:O160)</f>
        <v>885938139.10073817</v>
      </c>
      <c r="P161" s="400">
        <f>SUM(L161:N161)</f>
        <v>885938139.10073805</v>
      </c>
      <c r="Q161" s="399" t="b">
        <f>O161=P161</f>
        <v>1</v>
      </c>
    </row>
    <row r="162" spans="1:17" s="1" customFormat="1">
      <c r="C162" s="4"/>
      <c r="H162" s="3"/>
      <c r="I162" s="3"/>
      <c r="J162" s="3"/>
      <c r="K162" s="3"/>
      <c r="L162" s="225"/>
      <c r="M162" s="401">
        <f>SUM(M161:N161)</f>
        <v>371907917.20386165</v>
      </c>
      <c r="N162" s="225"/>
      <c r="O162" s="225"/>
    </row>
    <row r="163" spans="1:17" s="1" customFormat="1">
      <c r="C163" s="4"/>
      <c r="H163" s="3"/>
      <c r="I163" s="3"/>
      <c r="J163" s="3"/>
      <c r="K163" s="3"/>
      <c r="L163" s="225"/>
      <c r="M163" s="225"/>
      <c r="N163" s="225"/>
      <c r="O163" s="225"/>
    </row>
    <row r="164" spans="1:17" s="1" customFormat="1">
      <c r="C164" s="4"/>
      <c r="H164" s="3"/>
      <c r="I164" s="3"/>
      <c r="J164" s="3"/>
      <c r="K164" s="3"/>
      <c r="L164" s="225"/>
      <c r="M164" s="225"/>
      <c r="N164" s="225"/>
      <c r="O164" s="225"/>
    </row>
    <row r="165" spans="1:17" s="1" customFormat="1" ht="12" thickBot="1">
      <c r="C165" s="4"/>
      <c r="H165" s="3"/>
      <c r="I165" s="3"/>
      <c r="J165" s="3"/>
      <c r="K165" s="3"/>
      <c r="L165" s="225"/>
      <c r="M165" s="225"/>
      <c r="N165" s="225"/>
      <c r="O165" s="225"/>
    </row>
    <row r="166" spans="1:17" ht="31.5" customHeight="1" thickBot="1">
      <c r="B166" s="329" t="s">
        <v>418</v>
      </c>
      <c r="C166" s="330" t="s">
        <v>419</v>
      </c>
      <c r="D166" s="329" t="s">
        <v>1021</v>
      </c>
      <c r="E166" s="330" t="s">
        <v>420</v>
      </c>
      <c r="F166" s="329" t="s">
        <v>421</v>
      </c>
      <c r="G166" s="356" t="s">
        <v>1031</v>
      </c>
      <c r="H166" s="331" t="s">
        <v>573</v>
      </c>
      <c r="I166" s="331" t="s">
        <v>423</v>
      </c>
      <c r="J166" s="331" t="s">
        <v>424</v>
      </c>
      <c r="K166" s="331" t="s">
        <v>425</v>
      </c>
      <c r="L166" s="332" t="s">
        <v>426</v>
      </c>
      <c r="M166" s="332" t="s">
        <v>4</v>
      </c>
      <c r="N166" s="332" t="s">
        <v>574</v>
      </c>
      <c r="O166" s="332" t="s">
        <v>575</v>
      </c>
    </row>
    <row r="167" spans="1:17" s="2" customFormat="1" ht="15.75" customHeight="1">
      <c r="A167" s="1"/>
      <c r="B167" s="438" t="s">
        <v>757</v>
      </c>
      <c r="C167" s="439"/>
      <c r="D167" s="439"/>
      <c r="E167" s="439"/>
      <c r="F167" s="439"/>
      <c r="G167" s="440"/>
      <c r="H167" s="78" t="s">
        <v>428</v>
      </c>
      <c r="I167" s="420" t="s">
        <v>757</v>
      </c>
      <c r="J167" s="421"/>
      <c r="K167" s="79" t="s">
        <v>428</v>
      </c>
      <c r="L167" s="392"/>
      <c r="M167" s="393"/>
      <c r="N167" s="393"/>
      <c r="O167" s="394" t="s">
        <v>681</v>
      </c>
      <c r="P167" s="1"/>
      <c r="Q167" s="1"/>
    </row>
    <row r="168" spans="1:17" ht="22.5" customHeight="1">
      <c r="B168" s="459">
        <v>1</v>
      </c>
      <c r="C168" s="457" t="s">
        <v>885</v>
      </c>
      <c r="D168" s="353"/>
      <c r="E168" s="459" t="s">
        <v>551</v>
      </c>
      <c r="F168" s="29" t="s">
        <v>162</v>
      </c>
      <c r="G168" s="461" t="s">
        <v>916</v>
      </c>
      <c r="H168" s="483">
        <v>2904</v>
      </c>
      <c r="I168" s="35" t="s">
        <v>163</v>
      </c>
      <c r="J168" s="35" t="s">
        <v>1</v>
      </c>
      <c r="K168" s="37">
        <v>1452</v>
      </c>
      <c r="L168" s="31">
        <v>145200000</v>
      </c>
      <c r="M168" s="31">
        <v>119034808.09064215</v>
      </c>
      <c r="N168" s="31">
        <v>45319516.703878403</v>
      </c>
      <c r="O168" s="412">
        <f>SUM(L168:N168)</f>
        <v>309554324.79452056</v>
      </c>
    </row>
    <row r="169" spans="1:17" ht="22.5" customHeight="1">
      <c r="B169" s="459"/>
      <c r="C169" s="457"/>
      <c r="D169" s="352"/>
      <c r="E169" s="459"/>
      <c r="F169" s="29" t="s">
        <v>164</v>
      </c>
      <c r="G169" s="462"/>
      <c r="H169" s="465"/>
      <c r="I169" s="35" t="s">
        <v>640</v>
      </c>
      <c r="J169" s="35" t="s">
        <v>11</v>
      </c>
      <c r="K169" s="37">
        <v>1452</v>
      </c>
      <c r="L169" s="31">
        <v>145200000</v>
      </c>
      <c r="M169" s="31">
        <v>131204774.6469589</v>
      </c>
      <c r="N169" s="31">
        <v>59570601.353041098</v>
      </c>
      <c r="O169" s="412">
        <f>SUM(L169:N169)</f>
        <v>335975376</v>
      </c>
    </row>
    <row r="170" spans="1:17" s="1" customFormat="1" ht="12" thickBot="1">
      <c r="C170" s="4"/>
      <c r="H170" s="3"/>
      <c r="I170" s="3"/>
      <c r="J170" s="3"/>
      <c r="K170" s="3"/>
      <c r="L170" s="5"/>
      <c r="M170" s="5"/>
      <c r="N170" s="5"/>
      <c r="O170" s="5"/>
    </row>
    <row r="171" spans="1:17" s="2" customFormat="1" ht="22.5" customHeight="1" thickBot="1">
      <c r="A171" s="1"/>
      <c r="C171" s="227"/>
      <c r="D171" s="227"/>
      <c r="E171" s="466" t="s">
        <v>551</v>
      </c>
      <c r="F171" s="467"/>
      <c r="G171" s="215" t="s">
        <v>930</v>
      </c>
      <c r="H171" s="475" t="s">
        <v>5</v>
      </c>
      <c r="I171" s="476"/>
      <c r="J171" s="477"/>
      <c r="K171" s="215" t="s">
        <v>930</v>
      </c>
      <c r="L171" s="236">
        <f t="shared" ref="L171:N171" si="14">SUM(L168:L170)</f>
        <v>290400000</v>
      </c>
      <c r="M171" s="236">
        <f t="shared" si="14"/>
        <v>250239582.73760104</v>
      </c>
      <c r="N171" s="236">
        <f t="shared" si="14"/>
        <v>104890118.0569195</v>
      </c>
      <c r="O171" s="236">
        <f>SUM(O168:O170)</f>
        <v>645529700.79452062</v>
      </c>
      <c r="P171" s="400">
        <f>SUM(L171:N171)</f>
        <v>645529700.7945205</v>
      </c>
      <c r="Q171" s="399" t="b">
        <f>O171=P171</f>
        <v>0</v>
      </c>
    </row>
    <row r="172" spans="1:17" s="1" customFormat="1">
      <c r="C172" s="4"/>
      <c r="H172" s="3"/>
      <c r="L172" s="225"/>
      <c r="M172" s="401">
        <f>SUM(M171:N171)</f>
        <v>355129700.79452056</v>
      </c>
      <c r="N172" s="225"/>
      <c r="O172" s="225"/>
    </row>
    <row r="173" spans="1:17" s="1" customFormat="1">
      <c r="C173" s="4"/>
      <c r="H173" s="3"/>
      <c r="L173" s="225"/>
      <c r="M173" s="234"/>
      <c r="N173" s="225"/>
      <c r="O173" s="225"/>
    </row>
    <row r="174" spans="1:17" s="1" customFormat="1">
      <c r="C174" s="4"/>
      <c r="H174" s="3"/>
      <c r="L174" s="225"/>
      <c r="M174" s="234"/>
      <c r="N174" s="225"/>
      <c r="O174" s="225"/>
    </row>
    <row r="175" spans="1:17" s="1" customFormat="1" ht="12" thickBot="1">
      <c r="C175" s="4"/>
      <c r="H175" s="3"/>
      <c r="L175" s="225"/>
      <c r="M175" s="225"/>
      <c r="N175" s="225"/>
      <c r="O175" s="225"/>
    </row>
    <row r="176" spans="1:17" s="2" customFormat="1" ht="22.5" customHeight="1" thickBot="1">
      <c r="A176" s="1"/>
      <c r="C176" s="488" t="s">
        <v>1022</v>
      </c>
      <c r="D176" s="489"/>
      <c r="E176" s="490"/>
      <c r="F176" s="491"/>
      <c r="G176" s="1"/>
      <c r="H176" s="466" t="s">
        <v>620</v>
      </c>
      <c r="I176" s="497"/>
      <c r="J176" s="467"/>
      <c r="K176" s="215" t="s">
        <v>930</v>
      </c>
      <c r="L176" s="236">
        <f>SUM(L8+L49+L112+L124+L138+L161+L171)</f>
        <v>5994607535.4737139</v>
      </c>
      <c r="M176" s="236">
        <f>SUM(M8+M49+M112+M124+M138+M161+M171)</f>
        <v>3417106389.3825274</v>
      </c>
      <c r="N176" s="236">
        <f>SUM(N8+N49+N112+N124+N138+N161+N171)</f>
        <v>2077673109.5279078</v>
      </c>
      <c r="O176" s="236">
        <f>SUM(L176+M177)</f>
        <v>11489387034.384148</v>
      </c>
      <c r="P176" s="1"/>
      <c r="Q176" s="1"/>
    </row>
    <row r="177" spans="3:15" ht="22.5" customHeight="1" thickBot="1">
      <c r="C177" s="492"/>
      <c r="D177" s="493"/>
      <c r="E177" s="494"/>
      <c r="F177" s="495"/>
      <c r="G177" s="1"/>
      <c r="H177" s="466" t="s">
        <v>680</v>
      </c>
      <c r="I177" s="497"/>
      <c r="J177" s="467"/>
      <c r="K177" s="445" t="s">
        <v>930</v>
      </c>
      <c r="L177" s="446"/>
      <c r="M177" s="238">
        <f>SUM(M176+N176)</f>
        <v>5494779498.9104347</v>
      </c>
      <c r="N177" s="239"/>
      <c r="O177" s="237" t="s">
        <v>757</v>
      </c>
    </row>
    <row r="178" spans="3:15" ht="14.25" customHeight="1"/>
    <row r="181" spans="3:15" hidden="1">
      <c r="I181" s="12" t="s">
        <v>709</v>
      </c>
    </row>
    <row r="225"/>
    <row r="226"/>
    <row r="227"/>
    <row r="228"/>
    <row r="229"/>
    <row r="230"/>
    <row r="231"/>
    <row r="232"/>
    <row r="234"/>
  </sheetData>
  <sortState ref="B50:Z101">
    <sortCondition ref="C49"/>
  </sortState>
  <mergeCells count="174">
    <mergeCell ref="B42:B45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  <mergeCell ref="G15:G16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C28:C29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E153:E156"/>
    <mergeCell ref="B2:O2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</mergeCell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>
    <tabColor theme="9" tint="0.59999389629810485"/>
  </sheetPr>
  <dimension ref="A1:WWF177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/>
  <cols>
    <col min="1" max="1" width="3" style="231" customWidth="1"/>
    <col min="2" max="2" width="4.28515625" style="12" customWidth="1"/>
    <col min="3" max="3" width="50.5703125" style="15" customWidth="1"/>
    <col min="4" max="4" width="6.7109375" style="12" customWidth="1"/>
    <col min="5" max="5" width="10.28515625" style="12" bestFit="1" customWidth="1"/>
    <col min="6" max="7" width="6.7109375" style="12" customWidth="1"/>
    <col min="8" max="8" width="12" style="16" customWidth="1"/>
    <col min="9" max="9" width="11" style="12" customWidth="1"/>
    <col min="10" max="10" width="7.42578125" style="12" customWidth="1"/>
    <col min="11" max="11" width="9.7109375" style="12" customWidth="1"/>
    <col min="12" max="12" width="15" style="18" bestFit="1" customWidth="1"/>
    <col min="13" max="13" width="14.85546875" style="18" bestFit="1" customWidth="1"/>
    <col min="14" max="14" width="13.28515625" style="18" bestFit="1" customWidth="1"/>
    <col min="15" max="15" width="15" style="18" bestFit="1" customWidth="1"/>
    <col min="16" max="16" width="13.5703125" style="1" customWidth="1"/>
    <col min="17" max="17" width="4.7109375" style="1" customWidth="1"/>
    <col min="18" max="260" width="9.140625" style="12" hidden="1"/>
    <col min="261" max="261" width="4.28515625" style="12" hidden="1"/>
    <col min="262" max="262" width="34.7109375" style="12" hidden="1"/>
    <col min="263" max="263" width="13.140625" style="12" hidden="1"/>
    <col min="264" max="264" width="6.7109375" style="12" hidden="1"/>
    <col min="265" max="265" width="10" style="12" hidden="1"/>
    <col min="266" max="266" width="11" style="12" hidden="1"/>
    <col min="267" max="267" width="4.5703125" style="12" hidden="1"/>
    <col min="268" max="268" width="9.7109375" style="12" hidden="1"/>
    <col min="269" max="269" width="13" style="12" hidden="1"/>
    <col min="270" max="270" width="12" style="12" hidden="1"/>
    <col min="271" max="271" width="11.7109375" style="12" hidden="1"/>
    <col min="272" max="272" width="13.140625" style="12" hidden="1"/>
    <col min="273" max="516" width="9.140625" style="12" hidden="1"/>
    <col min="517" max="517" width="4.28515625" style="12" hidden="1"/>
    <col min="518" max="518" width="34.7109375" style="12" hidden="1"/>
    <col min="519" max="519" width="13.140625" style="12" hidden="1"/>
    <col min="520" max="520" width="6.7109375" style="12" hidden="1"/>
    <col min="521" max="521" width="10" style="12" hidden="1"/>
    <col min="522" max="522" width="11" style="12" hidden="1"/>
    <col min="523" max="523" width="4.5703125" style="12" hidden="1"/>
    <col min="524" max="524" width="9.7109375" style="12" hidden="1"/>
    <col min="525" max="525" width="13" style="12" hidden="1"/>
    <col min="526" max="526" width="12" style="12" hidden="1"/>
    <col min="527" max="527" width="11.7109375" style="12" hidden="1"/>
    <col min="528" max="528" width="13.140625" style="12" hidden="1"/>
    <col min="529" max="772" width="9.140625" style="12" hidden="1"/>
    <col min="773" max="773" width="4.28515625" style="12" hidden="1"/>
    <col min="774" max="774" width="34.7109375" style="12" hidden="1"/>
    <col min="775" max="775" width="13.140625" style="12" hidden="1"/>
    <col min="776" max="776" width="6.7109375" style="12" hidden="1"/>
    <col min="777" max="777" width="10" style="12" hidden="1"/>
    <col min="778" max="778" width="11" style="12" hidden="1"/>
    <col min="779" max="779" width="4.5703125" style="12" hidden="1"/>
    <col min="780" max="780" width="9.7109375" style="12" hidden="1"/>
    <col min="781" max="781" width="13" style="12" hidden="1"/>
    <col min="782" max="782" width="12" style="12" hidden="1"/>
    <col min="783" max="783" width="11.7109375" style="12" hidden="1"/>
    <col min="784" max="784" width="13.140625" style="12" hidden="1"/>
    <col min="785" max="1028" width="9.140625" style="12" hidden="1"/>
    <col min="1029" max="1029" width="4.28515625" style="12" hidden="1"/>
    <col min="1030" max="1030" width="34.7109375" style="12" hidden="1"/>
    <col min="1031" max="1031" width="13.140625" style="12" hidden="1"/>
    <col min="1032" max="1032" width="6.7109375" style="12" hidden="1"/>
    <col min="1033" max="1033" width="10" style="12" hidden="1"/>
    <col min="1034" max="1034" width="11" style="12" hidden="1"/>
    <col min="1035" max="1035" width="4.5703125" style="12" hidden="1"/>
    <col min="1036" max="1036" width="9.7109375" style="12" hidden="1"/>
    <col min="1037" max="1037" width="13" style="12" hidden="1"/>
    <col min="1038" max="1038" width="12" style="12" hidden="1"/>
    <col min="1039" max="1039" width="11.7109375" style="12" hidden="1"/>
    <col min="1040" max="1040" width="13.140625" style="12" hidden="1"/>
    <col min="1041" max="1284" width="9.140625" style="12" hidden="1"/>
    <col min="1285" max="1285" width="4.28515625" style="12" hidden="1"/>
    <col min="1286" max="1286" width="34.7109375" style="12" hidden="1"/>
    <col min="1287" max="1287" width="13.140625" style="12" hidden="1"/>
    <col min="1288" max="1288" width="6.7109375" style="12" hidden="1"/>
    <col min="1289" max="1289" width="10" style="12" hidden="1"/>
    <col min="1290" max="1290" width="11" style="12" hidden="1"/>
    <col min="1291" max="1291" width="4.5703125" style="12" hidden="1"/>
    <col min="1292" max="1292" width="9.7109375" style="12" hidden="1"/>
    <col min="1293" max="1293" width="13" style="12" hidden="1"/>
    <col min="1294" max="1294" width="12" style="12" hidden="1"/>
    <col min="1295" max="1295" width="11.7109375" style="12" hidden="1"/>
    <col min="1296" max="1296" width="13.140625" style="12" hidden="1"/>
    <col min="1297" max="1540" width="9.140625" style="12" hidden="1"/>
    <col min="1541" max="1541" width="4.28515625" style="12" hidden="1"/>
    <col min="1542" max="1542" width="34.7109375" style="12" hidden="1"/>
    <col min="1543" max="1543" width="13.140625" style="12" hidden="1"/>
    <col min="1544" max="1544" width="6.7109375" style="12" hidden="1"/>
    <col min="1545" max="1545" width="10" style="12" hidden="1"/>
    <col min="1546" max="1546" width="11" style="12" hidden="1"/>
    <col min="1547" max="1547" width="4.5703125" style="12" hidden="1"/>
    <col min="1548" max="1548" width="9.7109375" style="12" hidden="1"/>
    <col min="1549" max="1549" width="13" style="12" hidden="1"/>
    <col min="1550" max="1550" width="12" style="12" hidden="1"/>
    <col min="1551" max="1551" width="11.7109375" style="12" hidden="1"/>
    <col min="1552" max="1552" width="13.140625" style="12" hidden="1"/>
    <col min="1553" max="1796" width="9.140625" style="12" hidden="1"/>
    <col min="1797" max="1797" width="4.28515625" style="12" hidden="1"/>
    <col min="1798" max="1798" width="34.7109375" style="12" hidden="1"/>
    <col min="1799" max="1799" width="13.140625" style="12" hidden="1"/>
    <col min="1800" max="1800" width="6.7109375" style="12" hidden="1"/>
    <col min="1801" max="1801" width="10" style="12" hidden="1"/>
    <col min="1802" max="1802" width="11" style="12" hidden="1"/>
    <col min="1803" max="1803" width="4.5703125" style="12" hidden="1"/>
    <col min="1804" max="1804" width="9.7109375" style="12" hidden="1"/>
    <col min="1805" max="1805" width="13" style="12" hidden="1"/>
    <col min="1806" max="1806" width="12" style="12" hidden="1"/>
    <col min="1807" max="1807" width="11.7109375" style="12" hidden="1"/>
    <col min="1808" max="1808" width="13.140625" style="12" hidden="1"/>
    <col min="1809" max="2052" width="9.140625" style="12" hidden="1"/>
    <col min="2053" max="2053" width="4.28515625" style="12" hidden="1"/>
    <col min="2054" max="2054" width="34.7109375" style="12" hidden="1"/>
    <col min="2055" max="2055" width="13.140625" style="12" hidden="1"/>
    <col min="2056" max="2056" width="6.7109375" style="12" hidden="1"/>
    <col min="2057" max="2057" width="10" style="12" hidden="1"/>
    <col min="2058" max="2058" width="11" style="12" hidden="1"/>
    <col min="2059" max="2059" width="4.5703125" style="12" hidden="1"/>
    <col min="2060" max="2060" width="9.7109375" style="12" hidden="1"/>
    <col min="2061" max="2061" width="13" style="12" hidden="1"/>
    <col min="2062" max="2062" width="12" style="12" hidden="1"/>
    <col min="2063" max="2063" width="11.7109375" style="12" hidden="1"/>
    <col min="2064" max="2064" width="13.140625" style="12" hidden="1"/>
    <col min="2065" max="2308" width="9.140625" style="12" hidden="1"/>
    <col min="2309" max="2309" width="4.28515625" style="12" hidden="1"/>
    <col min="2310" max="2310" width="34.7109375" style="12" hidden="1"/>
    <col min="2311" max="2311" width="13.140625" style="12" hidden="1"/>
    <col min="2312" max="2312" width="6.7109375" style="12" hidden="1"/>
    <col min="2313" max="2313" width="10" style="12" hidden="1"/>
    <col min="2314" max="2314" width="11" style="12" hidden="1"/>
    <col min="2315" max="2315" width="4.5703125" style="12" hidden="1"/>
    <col min="2316" max="2316" width="9.7109375" style="12" hidden="1"/>
    <col min="2317" max="2317" width="13" style="12" hidden="1"/>
    <col min="2318" max="2318" width="12" style="12" hidden="1"/>
    <col min="2319" max="2319" width="11.7109375" style="12" hidden="1"/>
    <col min="2320" max="2320" width="13.140625" style="12" hidden="1"/>
    <col min="2321" max="2564" width="9.140625" style="12" hidden="1"/>
    <col min="2565" max="2565" width="4.28515625" style="12" hidden="1"/>
    <col min="2566" max="2566" width="34.7109375" style="12" hidden="1"/>
    <col min="2567" max="2567" width="13.140625" style="12" hidden="1"/>
    <col min="2568" max="2568" width="6.7109375" style="12" hidden="1"/>
    <col min="2569" max="2569" width="10" style="12" hidden="1"/>
    <col min="2570" max="2570" width="11" style="12" hidden="1"/>
    <col min="2571" max="2571" width="4.5703125" style="12" hidden="1"/>
    <col min="2572" max="2572" width="9.7109375" style="12" hidden="1"/>
    <col min="2573" max="2573" width="13" style="12" hidden="1"/>
    <col min="2574" max="2574" width="12" style="12" hidden="1"/>
    <col min="2575" max="2575" width="11.7109375" style="12" hidden="1"/>
    <col min="2576" max="2576" width="13.140625" style="12" hidden="1"/>
    <col min="2577" max="2820" width="9.140625" style="12" hidden="1"/>
    <col min="2821" max="2821" width="4.28515625" style="12" hidden="1"/>
    <col min="2822" max="2822" width="34.7109375" style="12" hidden="1"/>
    <col min="2823" max="2823" width="13.140625" style="12" hidden="1"/>
    <col min="2824" max="2824" width="6.7109375" style="12" hidden="1"/>
    <col min="2825" max="2825" width="10" style="12" hidden="1"/>
    <col min="2826" max="2826" width="11" style="12" hidden="1"/>
    <col min="2827" max="2827" width="4.5703125" style="12" hidden="1"/>
    <col min="2828" max="2828" width="9.7109375" style="12" hidden="1"/>
    <col min="2829" max="2829" width="13" style="12" hidden="1"/>
    <col min="2830" max="2830" width="12" style="12" hidden="1"/>
    <col min="2831" max="2831" width="11.7109375" style="12" hidden="1"/>
    <col min="2832" max="2832" width="13.140625" style="12" hidden="1"/>
    <col min="2833" max="3076" width="9.140625" style="12" hidden="1"/>
    <col min="3077" max="3077" width="4.28515625" style="12" hidden="1"/>
    <col min="3078" max="3078" width="34.7109375" style="12" hidden="1"/>
    <col min="3079" max="3079" width="13.140625" style="12" hidden="1"/>
    <col min="3080" max="3080" width="6.7109375" style="12" hidden="1"/>
    <col min="3081" max="3081" width="10" style="12" hidden="1"/>
    <col min="3082" max="3082" width="11" style="12" hidden="1"/>
    <col min="3083" max="3083" width="4.5703125" style="12" hidden="1"/>
    <col min="3084" max="3084" width="9.7109375" style="12" hidden="1"/>
    <col min="3085" max="3085" width="13" style="12" hidden="1"/>
    <col min="3086" max="3086" width="12" style="12" hidden="1"/>
    <col min="3087" max="3087" width="11.7109375" style="12" hidden="1"/>
    <col min="3088" max="3088" width="13.140625" style="12" hidden="1"/>
    <col min="3089" max="3332" width="9.140625" style="12" hidden="1"/>
    <col min="3333" max="3333" width="4.28515625" style="12" hidden="1"/>
    <col min="3334" max="3334" width="34.7109375" style="12" hidden="1"/>
    <col min="3335" max="3335" width="13.140625" style="12" hidden="1"/>
    <col min="3336" max="3336" width="6.7109375" style="12" hidden="1"/>
    <col min="3337" max="3337" width="10" style="12" hidden="1"/>
    <col min="3338" max="3338" width="11" style="12" hidden="1"/>
    <col min="3339" max="3339" width="4.5703125" style="12" hidden="1"/>
    <col min="3340" max="3340" width="9.7109375" style="12" hidden="1"/>
    <col min="3341" max="3341" width="13" style="12" hidden="1"/>
    <col min="3342" max="3342" width="12" style="12" hidden="1"/>
    <col min="3343" max="3343" width="11.7109375" style="12" hidden="1"/>
    <col min="3344" max="3344" width="13.140625" style="12" hidden="1"/>
    <col min="3345" max="3588" width="9.140625" style="12" hidden="1"/>
    <col min="3589" max="3589" width="4.28515625" style="12" hidden="1"/>
    <col min="3590" max="3590" width="34.7109375" style="12" hidden="1"/>
    <col min="3591" max="3591" width="13.140625" style="12" hidden="1"/>
    <col min="3592" max="3592" width="6.7109375" style="12" hidden="1"/>
    <col min="3593" max="3593" width="10" style="12" hidden="1"/>
    <col min="3594" max="3594" width="11" style="12" hidden="1"/>
    <col min="3595" max="3595" width="4.5703125" style="12" hidden="1"/>
    <col min="3596" max="3596" width="9.7109375" style="12" hidden="1"/>
    <col min="3597" max="3597" width="13" style="12" hidden="1"/>
    <col min="3598" max="3598" width="12" style="12" hidden="1"/>
    <col min="3599" max="3599" width="11.7109375" style="12" hidden="1"/>
    <col min="3600" max="3600" width="13.140625" style="12" hidden="1"/>
    <col min="3601" max="3844" width="9.140625" style="12" hidden="1"/>
    <col min="3845" max="3845" width="4.28515625" style="12" hidden="1"/>
    <col min="3846" max="3846" width="34.7109375" style="12" hidden="1"/>
    <col min="3847" max="3847" width="13.140625" style="12" hidden="1"/>
    <col min="3848" max="3848" width="6.7109375" style="12" hidden="1"/>
    <col min="3849" max="3849" width="10" style="12" hidden="1"/>
    <col min="3850" max="3850" width="11" style="12" hidden="1"/>
    <col min="3851" max="3851" width="4.5703125" style="12" hidden="1"/>
    <col min="3852" max="3852" width="9.7109375" style="12" hidden="1"/>
    <col min="3853" max="3853" width="13" style="12" hidden="1"/>
    <col min="3854" max="3854" width="12" style="12" hidden="1"/>
    <col min="3855" max="3855" width="11.7109375" style="12" hidden="1"/>
    <col min="3856" max="3856" width="13.140625" style="12" hidden="1"/>
    <col min="3857" max="4100" width="9.140625" style="12" hidden="1"/>
    <col min="4101" max="4101" width="4.28515625" style="12" hidden="1"/>
    <col min="4102" max="4102" width="34.7109375" style="12" hidden="1"/>
    <col min="4103" max="4103" width="13.140625" style="12" hidden="1"/>
    <col min="4104" max="4104" width="6.7109375" style="12" hidden="1"/>
    <col min="4105" max="4105" width="10" style="12" hidden="1"/>
    <col min="4106" max="4106" width="11" style="12" hidden="1"/>
    <col min="4107" max="4107" width="4.5703125" style="12" hidden="1"/>
    <col min="4108" max="4108" width="9.7109375" style="12" hidden="1"/>
    <col min="4109" max="4109" width="13" style="12" hidden="1"/>
    <col min="4110" max="4110" width="12" style="12" hidden="1"/>
    <col min="4111" max="4111" width="11.7109375" style="12" hidden="1"/>
    <col min="4112" max="4112" width="13.140625" style="12" hidden="1"/>
    <col min="4113" max="4356" width="9.140625" style="12" hidden="1"/>
    <col min="4357" max="4357" width="4.28515625" style="12" hidden="1"/>
    <col min="4358" max="4358" width="34.7109375" style="12" hidden="1"/>
    <col min="4359" max="4359" width="13.140625" style="12" hidden="1"/>
    <col min="4360" max="4360" width="6.7109375" style="12" hidden="1"/>
    <col min="4361" max="4361" width="10" style="12" hidden="1"/>
    <col min="4362" max="4362" width="11" style="12" hidden="1"/>
    <col min="4363" max="4363" width="4.5703125" style="12" hidden="1"/>
    <col min="4364" max="4364" width="9.7109375" style="12" hidden="1"/>
    <col min="4365" max="4365" width="13" style="12" hidden="1"/>
    <col min="4366" max="4366" width="12" style="12" hidden="1"/>
    <col min="4367" max="4367" width="11.7109375" style="12" hidden="1"/>
    <col min="4368" max="4368" width="13.140625" style="12" hidden="1"/>
    <col min="4369" max="4612" width="9.140625" style="12" hidden="1"/>
    <col min="4613" max="4613" width="4.28515625" style="12" hidden="1"/>
    <col min="4614" max="4614" width="34.7109375" style="12" hidden="1"/>
    <col min="4615" max="4615" width="13.140625" style="12" hidden="1"/>
    <col min="4616" max="4616" width="6.7109375" style="12" hidden="1"/>
    <col min="4617" max="4617" width="10" style="12" hidden="1"/>
    <col min="4618" max="4618" width="11" style="12" hidden="1"/>
    <col min="4619" max="4619" width="4.5703125" style="12" hidden="1"/>
    <col min="4620" max="4620" width="9.7109375" style="12" hidden="1"/>
    <col min="4621" max="4621" width="13" style="12" hidden="1"/>
    <col min="4622" max="4622" width="12" style="12" hidden="1"/>
    <col min="4623" max="4623" width="11.7109375" style="12" hidden="1"/>
    <col min="4624" max="4624" width="13.140625" style="12" hidden="1"/>
    <col min="4625" max="4868" width="9.140625" style="12" hidden="1"/>
    <col min="4869" max="4869" width="4.28515625" style="12" hidden="1"/>
    <col min="4870" max="4870" width="34.7109375" style="12" hidden="1"/>
    <col min="4871" max="4871" width="13.140625" style="12" hidden="1"/>
    <col min="4872" max="4872" width="6.7109375" style="12" hidden="1"/>
    <col min="4873" max="4873" width="10" style="12" hidden="1"/>
    <col min="4874" max="4874" width="11" style="12" hidden="1"/>
    <col min="4875" max="4875" width="4.5703125" style="12" hidden="1"/>
    <col min="4876" max="4876" width="9.7109375" style="12" hidden="1"/>
    <col min="4877" max="4877" width="13" style="12" hidden="1"/>
    <col min="4878" max="4878" width="12" style="12" hidden="1"/>
    <col min="4879" max="4879" width="11.7109375" style="12" hidden="1"/>
    <col min="4880" max="4880" width="13.140625" style="12" hidden="1"/>
    <col min="4881" max="5124" width="9.140625" style="12" hidden="1"/>
    <col min="5125" max="5125" width="4.28515625" style="12" hidden="1"/>
    <col min="5126" max="5126" width="34.7109375" style="12" hidden="1"/>
    <col min="5127" max="5127" width="13.140625" style="12" hidden="1"/>
    <col min="5128" max="5128" width="6.7109375" style="12" hidden="1"/>
    <col min="5129" max="5129" width="10" style="12" hidden="1"/>
    <col min="5130" max="5130" width="11" style="12" hidden="1"/>
    <col min="5131" max="5131" width="4.5703125" style="12" hidden="1"/>
    <col min="5132" max="5132" width="9.7109375" style="12" hidden="1"/>
    <col min="5133" max="5133" width="13" style="12" hidden="1"/>
    <col min="5134" max="5134" width="12" style="12" hidden="1"/>
    <col min="5135" max="5135" width="11.7109375" style="12" hidden="1"/>
    <col min="5136" max="5136" width="13.140625" style="12" hidden="1"/>
    <col min="5137" max="5380" width="9.140625" style="12" hidden="1"/>
    <col min="5381" max="5381" width="4.28515625" style="12" hidden="1"/>
    <col min="5382" max="5382" width="34.7109375" style="12" hidden="1"/>
    <col min="5383" max="5383" width="13.140625" style="12" hidden="1"/>
    <col min="5384" max="5384" width="6.7109375" style="12" hidden="1"/>
    <col min="5385" max="5385" width="10" style="12" hidden="1"/>
    <col min="5386" max="5386" width="11" style="12" hidden="1"/>
    <col min="5387" max="5387" width="4.5703125" style="12" hidden="1"/>
    <col min="5388" max="5388" width="9.7109375" style="12" hidden="1"/>
    <col min="5389" max="5389" width="13" style="12" hidden="1"/>
    <col min="5390" max="5390" width="12" style="12" hidden="1"/>
    <col min="5391" max="5391" width="11.7109375" style="12" hidden="1"/>
    <col min="5392" max="5392" width="13.140625" style="12" hidden="1"/>
    <col min="5393" max="5636" width="9.140625" style="12" hidden="1"/>
    <col min="5637" max="5637" width="4.28515625" style="12" hidden="1"/>
    <col min="5638" max="5638" width="34.7109375" style="12" hidden="1"/>
    <col min="5639" max="5639" width="13.140625" style="12" hidden="1"/>
    <col min="5640" max="5640" width="6.7109375" style="12" hidden="1"/>
    <col min="5641" max="5641" width="10" style="12" hidden="1"/>
    <col min="5642" max="5642" width="11" style="12" hidden="1"/>
    <col min="5643" max="5643" width="4.5703125" style="12" hidden="1"/>
    <col min="5644" max="5644" width="9.7109375" style="12" hidden="1"/>
    <col min="5645" max="5645" width="13" style="12" hidden="1"/>
    <col min="5646" max="5646" width="12" style="12" hidden="1"/>
    <col min="5647" max="5647" width="11.7109375" style="12" hidden="1"/>
    <col min="5648" max="5648" width="13.140625" style="12" hidden="1"/>
    <col min="5649" max="5892" width="9.140625" style="12" hidden="1"/>
    <col min="5893" max="5893" width="4.28515625" style="12" hidden="1"/>
    <col min="5894" max="5894" width="34.7109375" style="12" hidden="1"/>
    <col min="5895" max="5895" width="13.140625" style="12" hidden="1"/>
    <col min="5896" max="5896" width="6.7109375" style="12" hidden="1"/>
    <col min="5897" max="5897" width="10" style="12" hidden="1"/>
    <col min="5898" max="5898" width="11" style="12" hidden="1"/>
    <col min="5899" max="5899" width="4.5703125" style="12" hidden="1"/>
    <col min="5900" max="5900" width="9.7109375" style="12" hidden="1"/>
    <col min="5901" max="5901" width="13" style="12" hidden="1"/>
    <col min="5902" max="5902" width="12" style="12" hidden="1"/>
    <col min="5903" max="5903" width="11.7109375" style="12" hidden="1"/>
    <col min="5904" max="5904" width="13.140625" style="12" hidden="1"/>
    <col min="5905" max="6148" width="9.140625" style="12" hidden="1"/>
    <col min="6149" max="6149" width="4.28515625" style="12" hidden="1"/>
    <col min="6150" max="6150" width="34.7109375" style="12" hidden="1"/>
    <col min="6151" max="6151" width="13.140625" style="12" hidden="1"/>
    <col min="6152" max="6152" width="6.7109375" style="12" hidden="1"/>
    <col min="6153" max="6153" width="10" style="12" hidden="1"/>
    <col min="6154" max="6154" width="11" style="12" hidden="1"/>
    <col min="6155" max="6155" width="4.5703125" style="12" hidden="1"/>
    <col min="6156" max="6156" width="9.7109375" style="12" hidden="1"/>
    <col min="6157" max="6157" width="13" style="12" hidden="1"/>
    <col min="6158" max="6158" width="12" style="12" hidden="1"/>
    <col min="6159" max="6159" width="11.7109375" style="12" hidden="1"/>
    <col min="6160" max="6160" width="13.140625" style="12" hidden="1"/>
    <col min="6161" max="6404" width="9.140625" style="12" hidden="1"/>
    <col min="6405" max="6405" width="4.28515625" style="12" hidden="1"/>
    <col min="6406" max="6406" width="34.7109375" style="12" hidden="1"/>
    <col min="6407" max="6407" width="13.140625" style="12" hidden="1"/>
    <col min="6408" max="6408" width="6.7109375" style="12" hidden="1"/>
    <col min="6409" max="6409" width="10" style="12" hidden="1"/>
    <col min="6410" max="6410" width="11" style="12" hidden="1"/>
    <col min="6411" max="6411" width="4.5703125" style="12" hidden="1"/>
    <col min="6412" max="6412" width="9.7109375" style="12" hidden="1"/>
    <col min="6413" max="6413" width="13" style="12" hidden="1"/>
    <col min="6414" max="6414" width="12" style="12" hidden="1"/>
    <col min="6415" max="6415" width="11.7109375" style="12" hidden="1"/>
    <col min="6416" max="6416" width="13.140625" style="12" hidden="1"/>
    <col min="6417" max="6660" width="9.140625" style="12" hidden="1"/>
    <col min="6661" max="6661" width="4.28515625" style="12" hidden="1"/>
    <col min="6662" max="6662" width="34.7109375" style="12" hidden="1"/>
    <col min="6663" max="6663" width="13.140625" style="12" hidden="1"/>
    <col min="6664" max="6664" width="6.7109375" style="12" hidden="1"/>
    <col min="6665" max="6665" width="10" style="12" hidden="1"/>
    <col min="6666" max="6666" width="11" style="12" hidden="1"/>
    <col min="6667" max="6667" width="4.5703125" style="12" hidden="1"/>
    <col min="6668" max="6668" width="9.7109375" style="12" hidden="1"/>
    <col min="6669" max="6669" width="13" style="12" hidden="1"/>
    <col min="6670" max="6670" width="12" style="12" hidden="1"/>
    <col min="6671" max="6671" width="11.7109375" style="12" hidden="1"/>
    <col min="6672" max="6672" width="13.140625" style="12" hidden="1"/>
    <col min="6673" max="6916" width="9.140625" style="12" hidden="1"/>
    <col min="6917" max="6917" width="4.28515625" style="12" hidden="1"/>
    <col min="6918" max="6918" width="34.7109375" style="12" hidden="1"/>
    <col min="6919" max="6919" width="13.140625" style="12" hidden="1"/>
    <col min="6920" max="6920" width="6.7109375" style="12" hidden="1"/>
    <col min="6921" max="6921" width="10" style="12" hidden="1"/>
    <col min="6922" max="6922" width="11" style="12" hidden="1"/>
    <col min="6923" max="6923" width="4.5703125" style="12" hidden="1"/>
    <col min="6924" max="6924" width="9.7109375" style="12" hidden="1"/>
    <col min="6925" max="6925" width="13" style="12" hidden="1"/>
    <col min="6926" max="6926" width="12" style="12" hidden="1"/>
    <col min="6927" max="6927" width="11.7109375" style="12" hidden="1"/>
    <col min="6928" max="6928" width="13.140625" style="12" hidden="1"/>
    <col min="6929" max="7172" width="9.140625" style="12" hidden="1"/>
    <col min="7173" max="7173" width="4.28515625" style="12" hidden="1"/>
    <col min="7174" max="7174" width="34.7109375" style="12" hidden="1"/>
    <col min="7175" max="7175" width="13.140625" style="12" hidden="1"/>
    <col min="7176" max="7176" width="6.7109375" style="12" hidden="1"/>
    <col min="7177" max="7177" width="10" style="12" hidden="1"/>
    <col min="7178" max="7178" width="11" style="12" hidden="1"/>
    <col min="7179" max="7179" width="4.5703125" style="12" hidden="1"/>
    <col min="7180" max="7180" width="9.7109375" style="12" hidden="1"/>
    <col min="7181" max="7181" width="13" style="12" hidden="1"/>
    <col min="7182" max="7182" width="12" style="12" hidden="1"/>
    <col min="7183" max="7183" width="11.7109375" style="12" hidden="1"/>
    <col min="7184" max="7184" width="13.140625" style="12" hidden="1"/>
    <col min="7185" max="7428" width="9.140625" style="12" hidden="1"/>
    <col min="7429" max="7429" width="4.28515625" style="12" hidden="1"/>
    <col min="7430" max="7430" width="34.7109375" style="12" hidden="1"/>
    <col min="7431" max="7431" width="13.140625" style="12" hidden="1"/>
    <col min="7432" max="7432" width="6.7109375" style="12" hidden="1"/>
    <col min="7433" max="7433" width="10" style="12" hidden="1"/>
    <col min="7434" max="7434" width="11" style="12" hidden="1"/>
    <col min="7435" max="7435" width="4.5703125" style="12" hidden="1"/>
    <col min="7436" max="7436" width="9.7109375" style="12" hidden="1"/>
    <col min="7437" max="7437" width="13" style="12" hidden="1"/>
    <col min="7438" max="7438" width="12" style="12" hidden="1"/>
    <col min="7439" max="7439" width="11.7109375" style="12" hidden="1"/>
    <col min="7440" max="7440" width="13.140625" style="12" hidden="1"/>
    <col min="7441" max="7684" width="9.140625" style="12" hidden="1"/>
    <col min="7685" max="7685" width="4.28515625" style="12" hidden="1"/>
    <col min="7686" max="7686" width="34.7109375" style="12" hidden="1"/>
    <col min="7687" max="7687" width="13.140625" style="12" hidden="1"/>
    <col min="7688" max="7688" width="6.7109375" style="12" hidden="1"/>
    <col min="7689" max="7689" width="10" style="12" hidden="1"/>
    <col min="7690" max="7690" width="11" style="12" hidden="1"/>
    <col min="7691" max="7691" width="4.5703125" style="12" hidden="1"/>
    <col min="7692" max="7692" width="9.7109375" style="12" hidden="1"/>
    <col min="7693" max="7693" width="13" style="12" hidden="1"/>
    <col min="7694" max="7694" width="12" style="12" hidden="1"/>
    <col min="7695" max="7695" width="11.7109375" style="12" hidden="1"/>
    <col min="7696" max="7696" width="13.140625" style="12" hidden="1"/>
    <col min="7697" max="7940" width="9.140625" style="12" hidden="1"/>
    <col min="7941" max="7941" width="4.28515625" style="12" hidden="1"/>
    <col min="7942" max="7942" width="34.7109375" style="12" hidden="1"/>
    <col min="7943" max="7943" width="13.140625" style="12" hidden="1"/>
    <col min="7944" max="7944" width="6.7109375" style="12" hidden="1"/>
    <col min="7945" max="7945" width="10" style="12" hidden="1"/>
    <col min="7946" max="7946" width="11" style="12" hidden="1"/>
    <col min="7947" max="7947" width="4.5703125" style="12" hidden="1"/>
    <col min="7948" max="7948" width="9.7109375" style="12" hidden="1"/>
    <col min="7949" max="7949" width="13" style="12" hidden="1"/>
    <col min="7950" max="7950" width="12" style="12" hidden="1"/>
    <col min="7951" max="7951" width="11.7109375" style="12" hidden="1"/>
    <col min="7952" max="7952" width="13.140625" style="12" hidden="1"/>
    <col min="7953" max="8196" width="9.140625" style="12" hidden="1"/>
    <col min="8197" max="8197" width="4.28515625" style="12" hidden="1"/>
    <col min="8198" max="8198" width="34.7109375" style="12" hidden="1"/>
    <col min="8199" max="8199" width="13.140625" style="12" hidden="1"/>
    <col min="8200" max="8200" width="6.7109375" style="12" hidden="1"/>
    <col min="8201" max="8201" width="10" style="12" hidden="1"/>
    <col min="8202" max="8202" width="11" style="12" hidden="1"/>
    <col min="8203" max="8203" width="4.5703125" style="12" hidden="1"/>
    <col min="8204" max="8204" width="9.7109375" style="12" hidden="1"/>
    <col min="8205" max="8205" width="13" style="12" hidden="1"/>
    <col min="8206" max="8206" width="12" style="12" hidden="1"/>
    <col min="8207" max="8207" width="11.7109375" style="12" hidden="1"/>
    <col min="8208" max="8208" width="13.140625" style="12" hidden="1"/>
    <col min="8209" max="8452" width="9.140625" style="12" hidden="1"/>
    <col min="8453" max="8453" width="4.28515625" style="12" hidden="1"/>
    <col min="8454" max="8454" width="34.7109375" style="12" hidden="1"/>
    <col min="8455" max="8455" width="13.140625" style="12" hidden="1"/>
    <col min="8456" max="8456" width="6.7109375" style="12" hidden="1"/>
    <col min="8457" max="8457" width="10" style="12" hidden="1"/>
    <col min="8458" max="8458" width="11" style="12" hidden="1"/>
    <col min="8459" max="8459" width="4.5703125" style="12" hidden="1"/>
    <col min="8460" max="8460" width="9.7109375" style="12" hidden="1"/>
    <col min="8461" max="8461" width="13" style="12" hidden="1"/>
    <col min="8462" max="8462" width="12" style="12" hidden="1"/>
    <col min="8463" max="8463" width="11.7109375" style="12" hidden="1"/>
    <col min="8464" max="8464" width="13.140625" style="12" hidden="1"/>
    <col min="8465" max="8708" width="9.140625" style="12" hidden="1"/>
    <col min="8709" max="8709" width="4.28515625" style="12" hidden="1"/>
    <col min="8710" max="8710" width="34.7109375" style="12" hidden="1"/>
    <col min="8711" max="8711" width="13.140625" style="12" hidden="1"/>
    <col min="8712" max="8712" width="6.7109375" style="12" hidden="1"/>
    <col min="8713" max="8713" width="10" style="12" hidden="1"/>
    <col min="8714" max="8714" width="11" style="12" hidden="1"/>
    <col min="8715" max="8715" width="4.5703125" style="12" hidden="1"/>
    <col min="8716" max="8716" width="9.7109375" style="12" hidden="1"/>
    <col min="8717" max="8717" width="13" style="12" hidden="1"/>
    <col min="8718" max="8718" width="12" style="12" hidden="1"/>
    <col min="8719" max="8719" width="11.7109375" style="12" hidden="1"/>
    <col min="8720" max="8720" width="13.140625" style="12" hidden="1"/>
    <col min="8721" max="8964" width="9.140625" style="12" hidden="1"/>
    <col min="8965" max="8965" width="4.28515625" style="12" hidden="1"/>
    <col min="8966" max="8966" width="34.7109375" style="12" hidden="1"/>
    <col min="8967" max="8967" width="13.140625" style="12" hidden="1"/>
    <col min="8968" max="8968" width="6.7109375" style="12" hidden="1"/>
    <col min="8969" max="8969" width="10" style="12" hidden="1"/>
    <col min="8970" max="8970" width="11" style="12" hidden="1"/>
    <col min="8971" max="8971" width="4.5703125" style="12" hidden="1"/>
    <col min="8972" max="8972" width="9.7109375" style="12" hidden="1"/>
    <col min="8973" max="8973" width="13" style="12" hidden="1"/>
    <col min="8974" max="8974" width="12" style="12" hidden="1"/>
    <col min="8975" max="8975" width="11.7109375" style="12" hidden="1"/>
    <col min="8976" max="8976" width="13.140625" style="12" hidden="1"/>
    <col min="8977" max="9220" width="9.140625" style="12" hidden="1"/>
    <col min="9221" max="9221" width="4.28515625" style="12" hidden="1"/>
    <col min="9222" max="9222" width="34.7109375" style="12" hidden="1"/>
    <col min="9223" max="9223" width="13.140625" style="12" hidden="1"/>
    <col min="9224" max="9224" width="6.7109375" style="12" hidden="1"/>
    <col min="9225" max="9225" width="10" style="12" hidden="1"/>
    <col min="9226" max="9226" width="11" style="12" hidden="1"/>
    <col min="9227" max="9227" width="4.5703125" style="12" hidden="1"/>
    <col min="9228" max="9228" width="9.7109375" style="12" hidden="1"/>
    <col min="9229" max="9229" width="13" style="12" hidden="1"/>
    <col min="9230" max="9230" width="12" style="12" hidden="1"/>
    <col min="9231" max="9231" width="11.7109375" style="12" hidden="1"/>
    <col min="9232" max="9232" width="13.140625" style="12" hidden="1"/>
    <col min="9233" max="9476" width="9.140625" style="12" hidden="1"/>
    <col min="9477" max="9477" width="4.28515625" style="12" hidden="1"/>
    <col min="9478" max="9478" width="34.7109375" style="12" hidden="1"/>
    <col min="9479" max="9479" width="13.140625" style="12" hidden="1"/>
    <col min="9480" max="9480" width="6.7109375" style="12" hidden="1"/>
    <col min="9481" max="9481" width="10" style="12" hidden="1"/>
    <col min="9482" max="9482" width="11" style="12" hidden="1"/>
    <col min="9483" max="9483" width="4.5703125" style="12" hidden="1"/>
    <col min="9484" max="9484" width="9.7109375" style="12" hidden="1"/>
    <col min="9485" max="9485" width="13" style="12" hidden="1"/>
    <col min="9486" max="9486" width="12" style="12" hidden="1"/>
    <col min="9487" max="9487" width="11.7109375" style="12" hidden="1"/>
    <col min="9488" max="9488" width="13.140625" style="12" hidden="1"/>
    <col min="9489" max="9732" width="9.140625" style="12" hidden="1"/>
    <col min="9733" max="9733" width="4.28515625" style="12" hidden="1"/>
    <col min="9734" max="9734" width="34.7109375" style="12" hidden="1"/>
    <col min="9735" max="9735" width="13.140625" style="12" hidden="1"/>
    <col min="9736" max="9736" width="6.7109375" style="12" hidden="1"/>
    <col min="9737" max="9737" width="10" style="12" hidden="1"/>
    <col min="9738" max="9738" width="11" style="12" hidden="1"/>
    <col min="9739" max="9739" width="4.5703125" style="12" hidden="1"/>
    <col min="9740" max="9740" width="9.7109375" style="12" hidden="1"/>
    <col min="9741" max="9741" width="13" style="12" hidden="1"/>
    <col min="9742" max="9742" width="12" style="12" hidden="1"/>
    <col min="9743" max="9743" width="11.7109375" style="12" hidden="1"/>
    <col min="9744" max="9744" width="13.140625" style="12" hidden="1"/>
    <col min="9745" max="9988" width="9.140625" style="12" hidden="1"/>
    <col min="9989" max="9989" width="4.28515625" style="12" hidden="1"/>
    <col min="9990" max="9990" width="34.7109375" style="12" hidden="1"/>
    <col min="9991" max="9991" width="13.140625" style="12" hidden="1"/>
    <col min="9992" max="9992" width="6.7109375" style="12" hidden="1"/>
    <col min="9993" max="9993" width="10" style="12" hidden="1"/>
    <col min="9994" max="9994" width="11" style="12" hidden="1"/>
    <col min="9995" max="9995" width="4.5703125" style="12" hidden="1"/>
    <col min="9996" max="9996" width="9.7109375" style="12" hidden="1"/>
    <col min="9997" max="9997" width="13" style="12" hidden="1"/>
    <col min="9998" max="9998" width="12" style="12" hidden="1"/>
    <col min="9999" max="9999" width="11.7109375" style="12" hidden="1"/>
    <col min="10000" max="10000" width="13.140625" style="12" hidden="1"/>
    <col min="10001" max="10244" width="9.140625" style="12" hidden="1"/>
    <col min="10245" max="10245" width="4.28515625" style="12" hidden="1"/>
    <col min="10246" max="10246" width="34.7109375" style="12" hidden="1"/>
    <col min="10247" max="10247" width="13.140625" style="12" hidden="1"/>
    <col min="10248" max="10248" width="6.7109375" style="12" hidden="1"/>
    <col min="10249" max="10249" width="10" style="12" hidden="1"/>
    <col min="10250" max="10250" width="11" style="12" hidden="1"/>
    <col min="10251" max="10251" width="4.5703125" style="12" hidden="1"/>
    <col min="10252" max="10252" width="9.7109375" style="12" hidden="1"/>
    <col min="10253" max="10253" width="13" style="12" hidden="1"/>
    <col min="10254" max="10254" width="12" style="12" hidden="1"/>
    <col min="10255" max="10255" width="11.7109375" style="12" hidden="1"/>
    <col min="10256" max="10256" width="13.140625" style="12" hidden="1"/>
    <col min="10257" max="10500" width="9.140625" style="12" hidden="1"/>
    <col min="10501" max="10501" width="4.28515625" style="12" hidden="1"/>
    <col min="10502" max="10502" width="34.7109375" style="12" hidden="1"/>
    <col min="10503" max="10503" width="13.140625" style="12" hidden="1"/>
    <col min="10504" max="10504" width="6.7109375" style="12" hidden="1"/>
    <col min="10505" max="10505" width="10" style="12" hidden="1"/>
    <col min="10506" max="10506" width="11" style="12" hidden="1"/>
    <col min="10507" max="10507" width="4.5703125" style="12" hidden="1"/>
    <col min="10508" max="10508" width="9.7109375" style="12" hidden="1"/>
    <col min="10509" max="10509" width="13" style="12" hidden="1"/>
    <col min="10510" max="10510" width="12" style="12" hidden="1"/>
    <col min="10511" max="10511" width="11.7109375" style="12" hidden="1"/>
    <col min="10512" max="10512" width="13.140625" style="12" hidden="1"/>
    <col min="10513" max="10756" width="9.140625" style="12" hidden="1"/>
    <col min="10757" max="10757" width="4.28515625" style="12" hidden="1"/>
    <col min="10758" max="10758" width="34.7109375" style="12" hidden="1"/>
    <col min="10759" max="10759" width="13.140625" style="12" hidden="1"/>
    <col min="10760" max="10760" width="6.7109375" style="12" hidden="1"/>
    <col min="10761" max="10761" width="10" style="12" hidden="1"/>
    <col min="10762" max="10762" width="11" style="12" hidden="1"/>
    <col min="10763" max="10763" width="4.5703125" style="12" hidden="1"/>
    <col min="10764" max="10764" width="9.7109375" style="12" hidden="1"/>
    <col min="10765" max="10765" width="13" style="12" hidden="1"/>
    <col min="10766" max="10766" width="12" style="12" hidden="1"/>
    <col min="10767" max="10767" width="11.7109375" style="12" hidden="1"/>
    <col min="10768" max="10768" width="13.140625" style="12" hidden="1"/>
    <col min="10769" max="11012" width="9.140625" style="12" hidden="1"/>
    <col min="11013" max="11013" width="4.28515625" style="12" hidden="1"/>
    <col min="11014" max="11014" width="34.7109375" style="12" hidden="1"/>
    <col min="11015" max="11015" width="13.140625" style="12" hidden="1"/>
    <col min="11016" max="11016" width="6.7109375" style="12" hidden="1"/>
    <col min="11017" max="11017" width="10" style="12" hidden="1"/>
    <col min="11018" max="11018" width="11" style="12" hidden="1"/>
    <col min="11019" max="11019" width="4.5703125" style="12" hidden="1"/>
    <col min="11020" max="11020" width="9.7109375" style="12" hidden="1"/>
    <col min="11021" max="11021" width="13" style="12" hidden="1"/>
    <col min="11022" max="11022" width="12" style="12" hidden="1"/>
    <col min="11023" max="11023" width="11.7109375" style="12" hidden="1"/>
    <col min="11024" max="11024" width="13.140625" style="12" hidden="1"/>
    <col min="11025" max="11268" width="9.140625" style="12" hidden="1"/>
    <col min="11269" max="11269" width="4.28515625" style="12" hidden="1"/>
    <col min="11270" max="11270" width="34.7109375" style="12" hidden="1"/>
    <col min="11271" max="11271" width="13.140625" style="12" hidden="1"/>
    <col min="11272" max="11272" width="6.7109375" style="12" hidden="1"/>
    <col min="11273" max="11273" width="10" style="12" hidden="1"/>
    <col min="11274" max="11274" width="11" style="12" hidden="1"/>
    <col min="11275" max="11275" width="4.5703125" style="12" hidden="1"/>
    <col min="11276" max="11276" width="9.7109375" style="12" hidden="1"/>
    <col min="11277" max="11277" width="13" style="12" hidden="1"/>
    <col min="11278" max="11278" width="12" style="12" hidden="1"/>
    <col min="11279" max="11279" width="11.7109375" style="12" hidden="1"/>
    <col min="11280" max="11280" width="13.140625" style="12" hidden="1"/>
    <col min="11281" max="11524" width="9.140625" style="12" hidden="1"/>
    <col min="11525" max="11525" width="4.28515625" style="12" hidden="1"/>
    <col min="11526" max="11526" width="34.7109375" style="12" hidden="1"/>
    <col min="11527" max="11527" width="13.140625" style="12" hidden="1"/>
    <col min="11528" max="11528" width="6.7109375" style="12" hidden="1"/>
    <col min="11529" max="11529" width="10" style="12" hidden="1"/>
    <col min="11530" max="11530" width="11" style="12" hidden="1"/>
    <col min="11531" max="11531" width="4.5703125" style="12" hidden="1"/>
    <col min="11532" max="11532" width="9.7109375" style="12" hidden="1"/>
    <col min="11533" max="11533" width="13" style="12" hidden="1"/>
    <col min="11534" max="11534" width="12" style="12" hidden="1"/>
    <col min="11535" max="11535" width="11.7109375" style="12" hidden="1"/>
    <col min="11536" max="11536" width="13.140625" style="12" hidden="1"/>
    <col min="11537" max="11780" width="9.140625" style="12" hidden="1"/>
    <col min="11781" max="11781" width="4.28515625" style="12" hidden="1"/>
    <col min="11782" max="11782" width="34.7109375" style="12" hidden="1"/>
    <col min="11783" max="11783" width="13.140625" style="12" hidden="1"/>
    <col min="11784" max="11784" width="6.7109375" style="12" hidden="1"/>
    <col min="11785" max="11785" width="10" style="12" hidden="1"/>
    <col min="11786" max="11786" width="11" style="12" hidden="1"/>
    <col min="11787" max="11787" width="4.5703125" style="12" hidden="1"/>
    <col min="11788" max="11788" width="9.7109375" style="12" hidden="1"/>
    <col min="11789" max="11789" width="13" style="12" hidden="1"/>
    <col min="11790" max="11790" width="12" style="12" hidden="1"/>
    <col min="11791" max="11791" width="11.7109375" style="12" hidden="1"/>
    <col min="11792" max="11792" width="13.140625" style="12" hidden="1"/>
    <col min="11793" max="12036" width="9.140625" style="12" hidden="1"/>
    <col min="12037" max="12037" width="4.28515625" style="12" hidden="1"/>
    <col min="12038" max="12038" width="34.7109375" style="12" hidden="1"/>
    <col min="12039" max="12039" width="13.140625" style="12" hidden="1"/>
    <col min="12040" max="12040" width="6.7109375" style="12" hidden="1"/>
    <col min="12041" max="12041" width="10" style="12" hidden="1"/>
    <col min="12042" max="12042" width="11" style="12" hidden="1"/>
    <col min="12043" max="12043" width="4.5703125" style="12" hidden="1"/>
    <col min="12044" max="12044" width="9.7109375" style="12" hidden="1"/>
    <col min="12045" max="12045" width="13" style="12" hidden="1"/>
    <col min="12046" max="12046" width="12" style="12" hidden="1"/>
    <col min="12047" max="12047" width="11.7109375" style="12" hidden="1"/>
    <col min="12048" max="12048" width="13.140625" style="12" hidden="1"/>
    <col min="12049" max="12292" width="9.140625" style="12" hidden="1"/>
    <col min="12293" max="12293" width="4.28515625" style="12" hidden="1"/>
    <col min="12294" max="12294" width="34.7109375" style="12" hidden="1"/>
    <col min="12295" max="12295" width="13.140625" style="12" hidden="1"/>
    <col min="12296" max="12296" width="6.7109375" style="12" hidden="1"/>
    <col min="12297" max="12297" width="10" style="12" hidden="1"/>
    <col min="12298" max="12298" width="11" style="12" hidden="1"/>
    <col min="12299" max="12299" width="4.5703125" style="12" hidden="1"/>
    <col min="12300" max="12300" width="9.7109375" style="12" hidden="1"/>
    <col min="12301" max="12301" width="13" style="12" hidden="1"/>
    <col min="12302" max="12302" width="12" style="12" hidden="1"/>
    <col min="12303" max="12303" width="11.7109375" style="12" hidden="1"/>
    <col min="12304" max="12304" width="13.140625" style="12" hidden="1"/>
    <col min="12305" max="12548" width="9.140625" style="12" hidden="1"/>
    <col min="12549" max="12549" width="4.28515625" style="12" hidden="1"/>
    <col min="12550" max="12550" width="34.7109375" style="12" hidden="1"/>
    <col min="12551" max="12551" width="13.140625" style="12" hidden="1"/>
    <col min="12552" max="12552" width="6.7109375" style="12" hidden="1"/>
    <col min="12553" max="12553" width="10" style="12" hidden="1"/>
    <col min="12554" max="12554" width="11" style="12" hidden="1"/>
    <col min="12555" max="12555" width="4.5703125" style="12" hidden="1"/>
    <col min="12556" max="12556" width="9.7109375" style="12" hidden="1"/>
    <col min="12557" max="12557" width="13" style="12" hidden="1"/>
    <col min="12558" max="12558" width="12" style="12" hidden="1"/>
    <col min="12559" max="12559" width="11.7109375" style="12" hidden="1"/>
    <col min="12560" max="12560" width="13.140625" style="12" hidden="1"/>
    <col min="12561" max="12804" width="9.140625" style="12" hidden="1"/>
    <col min="12805" max="12805" width="4.28515625" style="12" hidden="1"/>
    <col min="12806" max="12806" width="34.7109375" style="12" hidden="1"/>
    <col min="12807" max="12807" width="13.140625" style="12" hidden="1"/>
    <col min="12808" max="12808" width="6.7109375" style="12" hidden="1"/>
    <col min="12809" max="12809" width="10" style="12" hidden="1"/>
    <col min="12810" max="12810" width="11" style="12" hidden="1"/>
    <col min="12811" max="12811" width="4.5703125" style="12" hidden="1"/>
    <col min="12812" max="12812" width="9.7109375" style="12" hidden="1"/>
    <col min="12813" max="12813" width="13" style="12" hidden="1"/>
    <col min="12814" max="12814" width="12" style="12" hidden="1"/>
    <col min="12815" max="12815" width="11.7109375" style="12" hidden="1"/>
    <col min="12816" max="12816" width="13.140625" style="12" hidden="1"/>
    <col min="12817" max="13060" width="9.140625" style="12" hidden="1"/>
    <col min="13061" max="13061" width="4.28515625" style="12" hidden="1"/>
    <col min="13062" max="13062" width="34.7109375" style="12" hidden="1"/>
    <col min="13063" max="13063" width="13.140625" style="12" hidden="1"/>
    <col min="13064" max="13064" width="6.7109375" style="12" hidden="1"/>
    <col min="13065" max="13065" width="10" style="12" hidden="1"/>
    <col min="13066" max="13066" width="11" style="12" hidden="1"/>
    <col min="13067" max="13067" width="4.5703125" style="12" hidden="1"/>
    <col min="13068" max="13068" width="9.7109375" style="12" hidden="1"/>
    <col min="13069" max="13069" width="13" style="12" hidden="1"/>
    <col min="13070" max="13070" width="12" style="12" hidden="1"/>
    <col min="13071" max="13071" width="11.7109375" style="12" hidden="1"/>
    <col min="13072" max="13072" width="13.140625" style="12" hidden="1"/>
    <col min="13073" max="13316" width="9.140625" style="12" hidden="1"/>
    <col min="13317" max="13317" width="4.28515625" style="12" hidden="1"/>
    <col min="13318" max="13318" width="34.7109375" style="12" hidden="1"/>
    <col min="13319" max="13319" width="13.140625" style="12" hidden="1"/>
    <col min="13320" max="13320" width="6.7109375" style="12" hidden="1"/>
    <col min="13321" max="13321" width="10" style="12" hidden="1"/>
    <col min="13322" max="13322" width="11" style="12" hidden="1"/>
    <col min="13323" max="13323" width="4.5703125" style="12" hidden="1"/>
    <col min="13324" max="13324" width="9.7109375" style="12" hidden="1"/>
    <col min="13325" max="13325" width="13" style="12" hidden="1"/>
    <col min="13326" max="13326" width="12" style="12" hidden="1"/>
    <col min="13327" max="13327" width="11.7109375" style="12" hidden="1"/>
    <col min="13328" max="13328" width="13.140625" style="12" hidden="1"/>
    <col min="13329" max="13572" width="9.140625" style="12" hidden="1"/>
    <col min="13573" max="13573" width="4.28515625" style="12" hidden="1"/>
    <col min="13574" max="13574" width="34.7109375" style="12" hidden="1"/>
    <col min="13575" max="13575" width="13.140625" style="12" hidden="1"/>
    <col min="13576" max="13576" width="6.7109375" style="12" hidden="1"/>
    <col min="13577" max="13577" width="10" style="12" hidden="1"/>
    <col min="13578" max="13578" width="11" style="12" hidden="1"/>
    <col min="13579" max="13579" width="4.5703125" style="12" hidden="1"/>
    <col min="13580" max="13580" width="9.7109375" style="12" hidden="1"/>
    <col min="13581" max="13581" width="13" style="12" hidden="1"/>
    <col min="13582" max="13582" width="12" style="12" hidden="1"/>
    <col min="13583" max="13583" width="11.7109375" style="12" hidden="1"/>
    <col min="13584" max="13584" width="13.140625" style="12" hidden="1"/>
    <col min="13585" max="13828" width="9.140625" style="12" hidden="1"/>
    <col min="13829" max="13829" width="4.28515625" style="12" hidden="1"/>
    <col min="13830" max="13830" width="34.7109375" style="12" hidden="1"/>
    <col min="13831" max="13831" width="13.140625" style="12" hidden="1"/>
    <col min="13832" max="13832" width="6.7109375" style="12" hidden="1"/>
    <col min="13833" max="13833" width="10" style="12" hidden="1"/>
    <col min="13834" max="13834" width="11" style="12" hidden="1"/>
    <col min="13835" max="13835" width="4.5703125" style="12" hidden="1"/>
    <col min="13836" max="13836" width="9.7109375" style="12" hidden="1"/>
    <col min="13837" max="13837" width="13" style="12" hidden="1"/>
    <col min="13838" max="13838" width="12" style="12" hidden="1"/>
    <col min="13839" max="13839" width="11.7109375" style="12" hidden="1"/>
    <col min="13840" max="13840" width="13.140625" style="12" hidden="1"/>
    <col min="13841" max="14084" width="9.140625" style="12" hidden="1"/>
    <col min="14085" max="14085" width="4.28515625" style="12" hidden="1"/>
    <col min="14086" max="14086" width="34.7109375" style="12" hidden="1"/>
    <col min="14087" max="14087" width="13.140625" style="12" hidden="1"/>
    <col min="14088" max="14088" width="6.7109375" style="12" hidden="1"/>
    <col min="14089" max="14089" width="10" style="12" hidden="1"/>
    <col min="14090" max="14090" width="11" style="12" hidden="1"/>
    <col min="14091" max="14091" width="4.5703125" style="12" hidden="1"/>
    <col min="14092" max="14092" width="9.7109375" style="12" hidden="1"/>
    <col min="14093" max="14093" width="13" style="12" hidden="1"/>
    <col min="14094" max="14094" width="12" style="12" hidden="1"/>
    <col min="14095" max="14095" width="11.7109375" style="12" hidden="1"/>
    <col min="14096" max="14096" width="13.140625" style="12" hidden="1"/>
    <col min="14097" max="14340" width="9.140625" style="12" hidden="1"/>
    <col min="14341" max="14341" width="4.28515625" style="12" hidden="1"/>
    <col min="14342" max="14342" width="34.7109375" style="12" hidden="1"/>
    <col min="14343" max="14343" width="13.140625" style="12" hidden="1"/>
    <col min="14344" max="14344" width="6.7109375" style="12" hidden="1"/>
    <col min="14345" max="14345" width="10" style="12" hidden="1"/>
    <col min="14346" max="14346" width="11" style="12" hidden="1"/>
    <col min="14347" max="14347" width="4.5703125" style="12" hidden="1"/>
    <col min="14348" max="14348" width="9.7109375" style="12" hidden="1"/>
    <col min="14349" max="14349" width="13" style="12" hidden="1"/>
    <col min="14350" max="14350" width="12" style="12" hidden="1"/>
    <col min="14351" max="14351" width="11.7109375" style="12" hidden="1"/>
    <col min="14352" max="14352" width="13.140625" style="12" hidden="1"/>
    <col min="14353" max="14596" width="9.140625" style="12" hidden="1"/>
    <col min="14597" max="14597" width="4.28515625" style="12" hidden="1"/>
    <col min="14598" max="14598" width="34.7109375" style="12" hidden="1"/>
    <col min="14599" max="14599" width="13.140625" style="12" hidden="1"/>
    <col min="14600" max="14600" width="6.7109375" style="12" hidden="1"/>
    <col min="14601" max="14601" width="10" style="12" hidden="1"/>
    <col min="14602" max="14602" width="11" style="12" hidden="1"/>
    <col min="14603" max="14603" width="4.5703125" style="12" hidden="1"/>
    <col min="14604" max="14604" width="9.7109375" style="12" hidden="1"/>
    <col min="14605" max="14605" width="13" style="12" hidden="1"/>
    <col min="14606" max="14606" width="12" style="12" hidden="1"/>
    <col min="14607" max="14607" width="11.7109375" style="12" hidden="1"/>
    <col min="14608" max="14608" width="13.140625" style="12" hidden="1"/>
    <col min="14609" max="14852" width="9.140625" style="12" hidden="1"/>
    <col min="14853" max="14853" width="4.28515625" style="12" hidden="1"/>
    <col min="14854" max="14854" width="34.7109375" style="12" hidden="1"/>
    <col min="14855" max="14855" width="13.140625" style="12" hidden="1"/>
    <col min="14856" max="14856" width="6.7109375" style="12" hidden="1"/>
    <col min="14857" max="14857" width="10" style="12" hidden="1"/>
    <col min="14858" max="14858" width="11" style="12" hidden="1"/>
    <col min="14859" max="14859" width="4.5703125" style="12" hidden="1"/>
    <col min="14860" max="14860" width="9.7109375" style="12" hidden="1"/>
    <col min="14861" max="14861" width="13" style="12" hidden="1"/>
    <col min="14862" max="14862" width="12" style="12" hidden="1"/>
    <col min="14863" max="14863" width="11.7109375" style="12" hidden="1"/>
    <col min="14864" max="14864" width="13.140625" style="12" hidden="1"/>
    <col min="14865" max="15108" width="9.140625" style="12" hidden="1"/>
    <col min="15109" max="15109" width="4.28515625" style="12" hidden="1"/>
    <col min="15110" max="15110" width="34.7109375" style="12" hidden="1"/>
    <col min="15111" max="15111" width="13.140625" style="12" hidden="1"/>
    <col min="15112" max="15112" width="6.7109375" style="12" hidden="1"/>
    <col min="15113" max="15113" width="10" style="12" hidden="1"/>
    <col min="15114" max="15114" width="11" style="12" hidden="1"/>
    <col min="15115" max="15115" width="4.5703125" style="12" hidden="1"/>
    <col min="15116" max="15116" width="9.7109375" style="12" hidden="1"/>
    <col min="15117" max="15117" width="13" style="12" hidden="1"/>
    <col min="15118" max="15118" width="12" style="12" hidden="1"/>
    <col min="15119" max="15119" width="11.7109375" style="12" hidden="1"/>
    <col min="15120" max="15120" width="13.140625" style="12" hidden="1"/>
    <col min="15121" max="15364" width="9.140625" style="12" hidden="1"/>
    <col min="15365" max="15365" width="4.28515625" style="12" hidden="1"/>
    <col min="15366" max="15366" width="34.7109375" style="12" hidden="1"/>
    <col min="15367" max="15367" width="13.140625" style="12" hidden="1"/>
    <col min="15368" max="15368" width="6.7109375" style="12" hidden="1"/>
    <col min="15369" max="15369" width="10" style="12" hidden="1"/>
    <col min="15370" max="15370" width="11" style="12" hidden="1"/>
    <col min="15371" max="15371" width="4.5703125" style="12" hidden="1"/>
    <col min="15372" max="15372" width="9.7109375" style="12" hidden="1"/>
    <col min="15373" max="15373" width="13" style="12" hidden="1"/>
    <col min="15374" max="15374" width="12" style="12" hidden="1"/>
    <col min="15375" max="15375" width="11.7109375" style="12" hidden="1"/>
    <col min="15376" max="15376" width="13.140625" style="12" hidden="1"/>
    <col min="15377" max="15620" width="9.140625" style="12" hidden="1"/>
    <col min="15621" max="15621" width="4.28515625" style="12" hidden="1"/>
    <col min="15622" max="15622" width="34.7109375" style="12" hidden="1"/>
    <col min="15623" max="15623" width="13.140625" style="12" hidden="1"/>
    <col min="15624" max="15624" width="6.7109375" style="12" hidden="1"/>
    <col min="15625" max="15625" width="10" style="12" hidden="1"/>
    <col min="15626" max="15626" width="11" style="12" hidden="1"/>
    <col min="15627" max="15627" width="4.5703125" style="12" hidden="1"/>
    <col min="15628" max="15628" width="9.7109375" style="12" hidden="1"/>
    <col min="15629" max="15629" width="13" style="12" hidden="1"/>
    <col min="15630" max="15630" width="12" style="12" hidden="1"/>
    <col min="15631" max="15631" width="11.7109375" style="12" hidden="1"/>
    <col min="15632" max="15632" width="13.140625" style="12" hidden="1"/>
    <col min="15633" max="15876" width="9.140625" style="12" hidden="1"/>
    <col min="15877" max="15877" width="4.28515625" style="12" hidden="1"/>
    <col min="15878" max="15878" width="34.7109375" style="12" hidden="1"/>
    <col min="15879" max="15879" width="13.140625" style="12" hidden="1"/>
    <col min="15880" max="15880" width="6.7109375" style="12" hidden="1"/>
    <col min="15881" max="15881" width="10" style="12" hidden="1"/>
    <col min="15882" max="15882" width="11" style="12" hidden="1"/>
    <col min="15883" max="15883" width="4.5703125" style="12" hidden="1"/>
    <col min="15884" max="15884" width="9.7109375" style="12" hidden="1"/>
    <col min="15885" max="15885" width="13" style="12" hidden="1"/>
    <col min="15886" max="15886" width="12" style="12" hidden="1"/>
    <col min="15887" max="15887" width="11.7109375" style="12" hidden="1"/>
    <col min="15888" max="15888" width="13.140625" style="12" hidden="1"/>
    <col min="15889" max="16132" width="9.140625" style="12" hidden="1"/>
    <col min="16133" max="16133" width="4.28515625" style="12" hidden="1"/>
    <col min="16134" max="16134" width="34.7109375" style="12" hidden="1"/>
    <col min="16135" max="16135" width="13.140625" style="12" hidden="1"/>
    <col min="16136" max="16136" width="6.7109375" style="12" hidden="1"/>
    <col min="16137" max="16137" width="10" style="12" hidden="1"/>
    <col min="16138" max="16138" width="11" style="12" hidden="1"/>
    <col min="16139" max="16139" width="4.5703125" style="12" hidden="1"/>
    <col min="16140" max="16140" width="9.7109375" style="12" hidden="1"/>
    <col min="16141" max="16141" width="13" style="12" hidden="1"/>
    <col min="16142" max="16142" width="12" style="12" hidden="1"/>
    <col min="16143" max="16143" width="11.7109375" style="12" hidden="1"/>
    <col min="16144" max="16144" width="13.140625" style="12" hidden="1"/>
    <col min="16145" max="16145" width="12" style="12" hidden="1"/>
    <col min="16146" max="16146" width="11.7109375" style="12" hidden="1"/>
    <col min="16147" max="16148" width="13.140625" style="12" hidden="1"/>
    <col min="16149" max="16149" width="12" style="12" hidden="1"/>
    <col min="16150" max="16150" width="11.7109375" style="12" hidden="1"/>
    <col min="16151" max="16152" width="13.140625" style="12" hidden="1"/>
    <col min="16153" max="16384" width="9.140625" style="12" hidden="1"/>
  </cols>
  <sheetData>
    <row r="1" spans="1:17" ht="7.5" customHeight="1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>
      <c r="B2" s="502" t="s">
        <v>1115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7" ht="7.5" customHeight="1" thickBot="1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>
      <c r="B4" s="337" t="s">
        <v>418</v>
      </c>
      <c r="C4" s="338" t="s">
        <v>419</v>
      </c>
      <c r="D4" s="337" t="s">
        <v>1021</v>
      </c>
      <c r="E4" s="338" t="s">
        <v>420</v>
      </c>
      <c r="F4" s="337" t="s">
        <v>421</v>
      </c>
      <c r="G4" s="361" t="s">
        <v>1031</v>
      </c>
      <c r="H4" s="339" t="s">
        <v>573</v>
      </c>
      <c r="I4" s="339" t="s">
        <v>423</v>
      </c>
      <c r="J4" s="339" t="s">
        <v>424</v>
      </c>
      <c r="K4" s="366" t="s">
        <v>1026</v>
      </c>
      <c r="L4" s="341" t="s">
        <v>426</v>
      </c>
      <c r="M4" s="341" t="s">
        <v>4</v>
      </c>
      <c r="N4" s="341" t="s">
        <v>574</v>
      </c>
      <c r="O4" s="341" t="s">
        <v>575</v>
      </c>
    </row>
    <row r="5" spans="1:17" s="2" customFormat="1" ht="15.75" customHeight="1">
      <c r="A5" s="232"/>
      <c r="B5" s="363" t="s">
        <v>757</v>
      </c>
      <c r="C5" s="364"/>
      <c r="D5" s="364"/>
      <c r="E5" s="364"/>
      <c r="F5" s="365"/>
      <c r="G5" s="359"/>
      <c r="H5" s="322" t="s">
        <v>428</v>
      </c>
      <c r="I5" s="433" t="s">
        <v>757</v>
      </c>
      <c r="J5" s="434"/>
      <c r="K5" s="79" t="s">
        <v>428</v>
      </c>
      <c r="L5" s="392"/>
      <c r="M5" s="393"/>
      <c r="N5" s="393"/>
      <c r="O5" s="394" t="s">
        <v>681</v>
      </c>
    </row>
    <row r="6" spans="1:17" ht="22.5" customHeight="1">
      <c r="B6" s="461">
        <v>1</v>
      </c>
      <c r="C6" s="431" t="s">
        <v>886</v>
      </c>
      <c r="D6" s="345"/>
      <c r="E6" s="461" t="s">
        <v>484</v>
      </c>
      <c r="F6" s="29" t="s">
        <v>192</v>
      </c>
      <c r="G6" s="461"/>
      <c r="H6" s="501">
        <v>1284</v>
      </c>
      <c r="I6" s="29" t="s">
        <v>673</v>
      </c>
      <c r="J6" s="29" t="s">
        <v>1</v>
      </c>
      <c r="K6" s="76">
        <v>628</v>
      </c>
      <c r="L6" s="80">
        <v>62797977.125000022</v>
      </c>
      <c r="M6" s="80">
        <v>44667270.563837476</v>
      </c>
      <c r="N6" s="80">
        <v>47483458.697463892</v>
      </c>
      <c r="O6" s="412">
        <f>SUM(L6:N6)</f>
        <v>154948706.3863014</v>
      </c>
    </row>
    <row r="7" spans="1:17" ht="22.5" customHeight="1">
      <c r="B7" s="462"/>
      <c r="C7" s="432"/>
      <c r="D7" s="344"/>
      <c r="E7" s="462"/>
      <c r="F7" s="29" t="s">
        <v>193</v>
      </c>
      <c r="G7" s="462"/>
      <c r="H7" s="469"/>
      <c r="I7" s="29" t="s">
        <v>674</v>
      </c>
      <c r="J7" s="29" t="s">
        <v>11</v>
      </c>
      <c r="K7" s="30">
        <v>578</v>
      </c>
      <c r="L7" s="31">
        <v>57797392.999999985</v>
      </c>
      <c r="M7" s="31">
        <v>75118958.564425111</v>
      </c>
      <c r="N7" s="31">
        <v>45939284.739300922</v>
      </c>
      <c r="O7" s="412">
        <f t="shared" ref="O7:O30" si="0">SUM(L7:N7)</f>
        <v>178855636.30372602</v>
      </c>
    </row>
    <row r="8" spans="1:17" ht="27.75" customHeight="1">
      <c r="B8" s="29">
        <v>2</v>
      </c>
      <c r="C8" s="36" t="s">
        <v>865</v>
      </c>
      <c r="D8" s="29"/>
      <c r="E8" s="29" t="s">
        <v>484</v>
      </c>
      <c r="F8" s="29" t="s">
        <v>670</v>
      </c>
      <c r="G8" s="29" t="s">
        <v>916</v>
      </c>
      <c r="H8" s="30">
        <v>558.1</v>
      </c>
      <c r="I8" s="29" t="s">
        <v>589</v>
      </c>
      <c r="J8" s="29" t="s">
        <v>11</v>
      </c>
      <c r="K8" s="30">
        <v>558</v>
      </c>
      <c r="L8" s="31">
        <v>14266055.377753429</v>
      </c>
      <c r="M8" s="31">
        <v>1816522.836720123</v>
      </c>
      <c r="N8" s="31">
        <v>1038013.1632798772</v>
      </c>
      <c r="O8" s="412">
        <f t="shared" si="0"/>
        <v>17120591.377753429</v>
      </c>
    </row>
    <row r="9" spans="1:17" ht="28.5" customHeight="1">
      <c r="B9" s="29">
        <v>3</v>
      </c>
      <c r="C9" s="36" t="s">
        <v>815</v>
      </c>
      <c r="D9" s="29"/>
      <c r="E9" s="29" t="s">
        <v>484</v>
      </c>
      <c r="F9" s="29" t="s">
        <v>671</v>
      </c>
      <c r="G9" s="29"/>
      <c r="H9" s="30">
        <v>550.82000000000005</v>
      </c>
      <c r="I9" s="29" t="s">
        <v>579</v>
      </c>
      <c r="J9" s="29" t="s">
        <v>1</v>
      </c>
      <c r="K9" s="30">
        <v>519.91999999999996</v>
      </c>
      <c r="L9" s="31">
        <v>0</v>
      </c>
      <c r="M9" s="31">
        <v>0</v>
      </c>
      <c r="N9" s="31">
        <v>0</v>
      </c>
      <c r="O9" s="412">
        <f t="shared" si="0"/>
        <v>0</v>
      </c>
    </row>
    <row r="10" spans="1:17" ht="22.5" customHeight="1">
      <c r="B10" s="461">
        <v>4</v>
      </c>
      <c r="C10" s="431" t="s">
        <v>814</v>
      </c>
      <c r="D10" s="101"/>
      <c r="E10" s="461" t="s">
        <v>484</v>
      </c>
      <c r="F10" s="29" t="s">
        <v>194</v>
      </c>
      <c r="G10" s="461" t="s">
        <v>916</v>
      </c>
      <c r="H10" s="468">
        <v>2996</v>
      </c>
      <c r="I10" s="29" t="s">
        <v>663</v>
      </c>
      <c r="J10" s="29" t="s">
        <v>1</v>
      </c>
      <c r="K10" s="30">
        <v>1488.9</v>
      </c>
      <c r="L10" s="31">
        <v>74449705</v>
      </c>
      <c r="M10" s="31">
        <v>41826521.700043827</v>
      </c>
      <c r="N10" s="31">
        <v>6995364.899956163</v>
      </c>
      <c r="O10" s="412">
        <f t="shared" si="0"/>
        <v>123271591.59999999</v>
      </c>
    </row>
    <row r="11" spans="1:17" ht="22.5" customHeight="1">
      <c r="B11" s="463"/>
      <c r="C11" s="455"/>
      <c r="D11" s="345"/>
      <c r="E11" s="463"/>
      <c r="F11" s="29" t="s">
        <v>195</v>
      </c>
      <c r="G11" s="463"/>
      <c r="H11" s="501"/>
      <c r="I11" s="29" t="s">
        <v>642</v>
      </c>
      <c r="J11" s="29" t="s">
        <v>11</v>
      </c>
      <c r="K11" s="30">
        <v>303.98</v>
      </c>
      <c r="L11" s="31">
        <v>15199000</v>
      </c>
      <c r="M11" s="31">
        <v>9422000.7669562772</v>
      </c>
      <c r="N11" s="31">
        <v>5480237.0138656404</v>
      </c>
      <c r="O11" s="412">
        <f t="shared" si="0"/>
        <v>30101237.780821919</v>
      </c>
    </row>
    <row r="12" spans="1:17" ht="22.5" customHeight="1">
      <c r="A12" s="232"/>
      <c r="B12" s="462"/>
      <c r="C12" s="432"/>
      <c r="D12" s="344"/>
      <c r="E12" s="462"/>
      <c r="F12" s="29" t="s">
        <v>196</v>
      </c>
      <c r="G12" s="462"/>
      <c r="H12" s="469"/>
      <c r="I12" s="29" t="s">
        <v>545</v>
      </c>
      <c r="J12" s="29" t="s">
        <v>187</v>
      </c>
      <c r="K12" s="30">
        <v>1203.1099999999999</v>
      </c>
      <c r="L12" s="31">
        <v>60155599.99999997</v>
      </c>
      <c r="M12" s="31">
        <v>39066736.410673827</v>
      </c>
      <c r="N12" s="31">
        <v>23287781.071517956</v>
      </c>
      <c r="O12" s="412">
        <f t="shared" si="0"/>
        <v>122510117.48219176</v>
      </c>
      <c r="P12" s="2"/>
      <c r="Q12" s="2"/>
    </row>
    <row r="13" spans="1:17" ht="36.75" customHeight="1">
      <c r="B13" s="29">
        <v>5</v>
      </c>
      <c r="C13" s="36" t="s">
        <v>887</v>
      </c>
      <c r="D13" s="29"/>
      <c r="E13" s="29" t="s">
        <v>484</v>
      </c>
      <c r="F13" s="29" t="s">
        <v>198</v>
      </c>
      <c r="G13" s="29"/>
      <c r="H13" s="30">
        <v>667.6</v>
      </c>
      <c r="I13" s="29" t="s">
        <v>8</v>
      </c>
      <c r="J13" s="29" t="s">
        <v>1</v>
      </c>
      <c r="K13" s="30">
        <v>667.6</v>
      </c>
      <c r="L13" s="31">
        <v>66760000.000000015</v>
      </c>
      <c r="M13" s="31">
        <v>46934087.24706924</v>
      </c>
      <c r="N13" s="31">
        <v>26931393.889917057</v>
      </c>
      <c r="O13" s="412">
        <f t="shared" si="0"/>
        <v>140625481.13698632</v>
      </c>
    </row>
    <row r="14" spans="1:17" ht="26.25" customHeight="1">
      <c r="B14" s="29">
        <v>6</v>
      </c>
      <c r="C14" s="36" t="s">
        <v>888</v>
      </c>
      <c r="D14" s="29"/>
      <c r="E14" s="29" t="s">
        <v>484</v>
      </c>
      <c r="F14" s="29" t="s">
        <v>199</v>
      </c>
      <c r="G14" s="29"/>
      <c r="H14" s="30">
        <v>2126.13</v>
      </c>
      <c r="I14" s="32" t="s">
        <v>710</v>
      </c>
      <c r="J14" s="29" t="s">
        <v>1</v>
      </c>
      <c r="K14" s="30">
        <v>2126.13</v>
      </c>
      <c r="L14" s="31">
        <v>0.43407534062862396</v>
      </c>
      <c r="M14" s="31">
        <v>-1.9115031431799066E-2</v>
      </c>
      <c r="N14" s="31">
        <v>1.9115031431799066E-2</v>
      </c>
      <c r="O14" s="412">
        <f t="shared" si="0"/>
        <v>0.43407534062862396</v>
      </c>
    </row>
    <row r="15" spans="1:17" ht="22.5" customHeight="1">
      <c r="B15" s="461">
        <v>7</v>
      </c>
      <c r="C15" s="431" t="s">
        <v>889</v>
      </c>
      <c r="D15" s="101"/>
      <c r="E15" s="461" t="s">
        <v>484</v>
      </c>
      <c r="F15" s="29" t="s">
        <v>200</v>
      </c>
      <c r="G15" s="461"/>
      <c r="H15" s="468">
        <v>2403.5500000000002</v>
      </c>
      <c r="I15" s="29" t="s">
        <v>122</v>
      </c>
      <c r="J15" s="29" t="s">
        <v>1</v>
      </c>
      <c r="K15" s="30">
        <v>1201.78</v>
      </c>
      <c r="L15" s="31">
        <v>0</v>
      </c>
      <c r="M15" s="31">
        <v>0</v>
      </c>
      <c r="N15" s="31">
        <v>0</v>
      </c>
      <c r="O15" s="84">
        <f>SUM(L15:N15)</f>
        <v>0</v>
      </c>
    </row>
    <row r="16" spans="1:17" ht="22.5" customHeight="1">
      <c r="B16" s="462"/>
      <c r="C16" s="432"/>
      <c r="D16" s="344"/>
      <c r="E16" s="462"/>
      <c r="F16" s="29" t="s">
        <v>201</v>
      </c>
      <c r="G16" s="462"/>
      <c r="H16" s="469"/>
      <c r="I16" s="29" t="s">
        <v>676</v>
      </c>
      <c r="J16" s="29" t="s">
        <v>11</v>
      </c>
      <c r="K16" s="30">
        <v>1201.77</v>
      </c>
      <c r="L16" s="31">
        <v>0</v>
      </c>
      <c r="M16" s="31">
        <v>0</v>
      </c>
      <c r="N16" s="31">
        <v>0</v>
      </c>
      <c r="O16" s="84">
        <f>SUM(L16:N16)</f>
        <v>0</v>
      </c>
    </row>
    <row r="17" spans="1:17" ht="26.25" customHeight="1">
      <c r="B17" s="29">
        <v>8</v>
      </c>
      <c r="C17" s="81" t="s">
        <v>890</v>
      </c>
      <c r="D17" s="29"/>
      <c r="E17" s="81" t="s">
        <v>484</v>
      </c>
      <c r="F17" s="29" t="s">
        <v>202</v>
      </c>
      <c r="G17" s="29" t="s">
        <v>916</v>
      </c>
      <c r="H17" s="30">
        <v>2329.5700000000002</v>
      </c>
      <c r="I17" s="29" t="s">
        <v>122</v>
      </c>
      <c r="J17" s="29" t="s">
        <v>1</v>
      </c>
      <c r="K17" s="30">
        <v>2329.5700000000002</v>
      </c>
      <c r="L17" s="31">
        <v>232957000.00000006</v>
      </c>
      <c r="M17" s="31">
        <v>86851698.399061725</v>
      </c>
      <c r="N17" s="31">
        <v>52424984.128335521</v>
      </c>
      <c r="O17" s="412">
        <f t="shared" si="0"/>
        <v>372233682.52739733</v>
      </c>
    </row>
    <row r="18" spans="1:17" ht="45">
      <c r="A18" s="232"/>
      <c r="B18" s="29">
        <v>9</v>
      </c>
      <c r="C18" s="81" t="s">
        <v>891</v>
      </c>
      <c r="D18" s="29"/>
      <c r="E18" s="81" t="s">
        <v>484</v>
      </c>
      <c r="F18" s="29" t="s">
        <v>203</v>
      </c>
      <c r="G18" s="29"/>
      <c r="H18" s="30">
        <v>1290.78</v>
      </c>
      <c r="I18" s="29" t="s">
        <v>677</v>
      </c>
      <c r="J18" s="29" t="s">
        <v>1</v>
      </c>
      <c r="K18" s="30">
        <v>1290.78</v>
      </c>
      <c r="L18" s="31">
        <v>0</v>
      </c>
      <c r="M18" s="31">
        <v>0</v>
      </c>
      <c r="N18" s="31">
        <v>0</v>
      </c>
      <c r="O18" s="84">
        <f>SUM(L18:N18)</f>
        <v>0</v>
      </c>
    </row>
    <row r="19" spans="1:17" ht="27.75" customHeight="1">
      <c r="B19" s="29">
        <v>10</v>
      </c>
      <c r="C19" s="36" t="s">
        <v>792</v>
      </c>
      <c r="D19" s="29"/>
      <c r="E19" s="29" t="s">
        <v>484</v>
      </c>
      <c r="F19" s="29" t="s">
        <v>204</v>
      </c>
      <c r="G19" s="29"/>
      <c r="H19" s="30">
        <v>1361.07</v>
      </c>
      <c r="I19" s="29" t="s">
        <v>677</v>
      </c>
      <c r="J19" s="29" t="s">
        <v>1</v>
      </c>
      <c r="K19" s="30">
        <v>1361.07</v>
      </c>
      <c r="L19" s="31">
        <v>0</v>
      </c>
      <c r="M19" s="31">
        <v>0</v>
      </c>
      <c r="N19" s="31">
        <v>0</v>
      </c>
      <c r="O19" s="84">
        <f>SUM(L19:N19)</f>
        <v>0</v>
      </c>
    </row>
    <row r="20" spans="1:17" ht="27" customHeight="1">
      <c r="B20" s="29">
        <v>11</v>
      </c>
      <c r="C20" s="36" t="s">
        <v>892</v>
      </c>
      <c r="D20" s="29">
        <v>65601</v>
      </c>
      <c r="E20" s="29" t="s">
        <v>484</v>
      </c>
      <c r="F20" s="29" t="s">
        <v>205</v>
      </c>
      <c r="G20" s="29" t="s">
        <v>916</v>
      </c>
      <c r="H20" s="30">
        <v>1076.74</v>
      </c>
      <c r="I20" s="29" t="s">
        <v>678</v>
      </c>
      <c r="J20" s="29" t="s">
        <v>1</v>
      </c>
      <c r="K20" s="30">
        <v>1076.74</v>
      </c>
      <c r="L20" s="31">
        <v>0.47602739743888378</v>
      </c>
      <c r="M20" s="31">
        <v>-1.452448858912677E-2</v>
      </c>
      <c r="N20" s="31">
        <v>1.452448858912677E-2</v>
      </c>
      <c r="O20" s="84">
        <f>SUM(L20:N20)</f>
        <v>0.47602739743888378</v>
      </c>
    </row>
    <row r="21" spans="1:17" ht="27" customHeight="1">
      <c r="B21" s="29">
        <v>12</v>
      </c>
      <c r="C21" s="36" t="s">
        <v>893</v>
      </c>
      <c r="D21" s="29"/>
      <c r="E21" s="29" t="s">
        <v>484</v>
      </c>
      <c r="F21" s="29" t="s">
        <v>209</v>
      </c>
      <c r="G21" s="29" t="s">
        <v>916</v>
      </c>
      <c r="H21" s="30">
        <v>1901.12</v>
      </c>
      <c r="I21" s="32" t="s">
        <v>711</v>
      </c>
      <c r="J21" s="29" t="s">
        <v>1</v>
      </c>
      <c r="K21" s="30">
        <v>1901.12</v>
      </c>
      <c r="L21" s="31">
        <v>94955068.493150681</v>
      </c>
      <c r="M21" s="31">
        <v>2266564.8448114092</v>
      </c>
      <c r="N21" s="31">
        <v>2133237.1551885908</v>
      </c>
      <c r="O21" s="412">
        <f t="shared" si="0"/>
        <v>99354870.493150681</v>
      </c>
    </row>
    <row r="22" spans="1:17" ht="39" customHeight="1">
      <c r="B22" s="29">
        <v>13</v>
      </c>
      <c r="C22" s="36" t="s">
        <v>894</v>
      </c>
      <c r="D22" s="29"/>
      <c r="E22" s="29" t="s">
        <v>484</v>
      </c>
      <c r="F22" s="29" t="s">
        <v>213</v>
      </c>
      <c r="G22" s="29" t="s">
        <v>916</v>
      </c>
      <c r="H22" s="30">
        <v>1274.1500000000001</v>
      </c>
      <c r="I22" s="32" t="s">
        <v>712</v>
      </c>
      <c r="J22" s="29" t="s">
        <v>1</v>
      </c>
      <c r="K22" s="30">
        <v>1274.1500000000001</v>
      </c>
      <c r="L22" s="31">
        <v>0.26797945238649845</v>
      </c>
      <c r="M22" s="31">
        <v>-2.3335522256077153E-3</v>
      </c>
      <c r="N22" s="31">
        <v>2.3335522256077153E-3</v>
      </c>
      <c r="O22" s="84">
        <f t="shared" si="0"/>
        <v>0.26797945238649845</v>
      </c>
    </row>
    <row r="23" spans="1:17" ht="22.5" customHeight="1">
      <c r="A23" s="231" t="s">
        <v>775</v>
      </c>
      <c r="B23" s="461">
        <v>14</v>
      </c>
      <c r="C23" s="431" t="s">
        <v>895</v>
      </c>
      <c r="D23" s="101"/>
      <c r="E23" s="461" t="s">
        <v>484</v>
      </c>
      <c r="F23" s="29" t="s">
        <v>737</v>
      </c>
      <c r="G23" s="461" t="s">
        <v>916</v>
      </c>
      <c r="H23" s="468">
        <v>1035.6099999999999</v>
      </c>
      <c r="I23" s="32" t="s">
        <v>701</v>
      </c>
      <c r="J23" s="29" t="s">
        <v>1</v>
      </c>
      <c r="K23" s="30">
        <v>517.79999999999995</v>
      </c>
      <c r="L23" s="31">
        <v>0.719178082421422</v>
      </c>
      <c r="M23" s="31">
        <v>0</v>
      </c>
      <c r="N23" s="31">
        <v>0</v>
      </c>
      <c r="O23" s="84">
        <f t="shared" si="0"/>
        <v>0.719178082421422</v>
      </c>
    </row>
    <row r="24" spans="1:17" ht="22.5" customHeight="1">
      <c r="A24" s="232" t="s">
        <v>776</v>
      </c>
      <c r="B24" s="463"/>
      <c r="C24" s="455"/>
      <c r="D24" s="345"/>
      <c r="E24" s="463"/>
      <c r="F24" s="29" t="s">
        <v>738</v>
      </c>
      <c r="G24" s="463"/>
      <c r="H24" s="501"/>
      <c r="I24" s="32" t="s">
        <v>713</v>
      </c>
      <c r="J24" s="29" t="s">
        <v>11</v>
      </c>
      <c r="K24" s="30">
        <v>419.44</v>
      </c>
      <c r="L24" s="31">
        <v>1.2037643836811185</v>
      </c>
      <c r="M24" s="31">
        <v>-6.6597716663389988E-3</v>
      </c>
      <c r="N24" s="31">
        <v>6.6597716663389988E-3</v>
      </c>
      <c r="O24" s="84">
        <f t="shared" si="0"/>
        <v>1.2037643836811185</v>
      </c>
      <c r="P24" s="2"/>
      <c r="Q24" s="2"/>
    </row>
    <row r="25" spans="1:17" ht="22.5" customHeight="1">
      <c r="A25" s="231" t="s">
        <v>777</v>
      </c>
      <c r="B25" s="462"/>
      <c r="C25" s="432"/>
      <c r="D25" s="344"/>
      <c r="E25" s="462"/>
      <c r="F25" s="29" t="s">
        <v>739</v>
      </c>
      <c r="G25" s="462"/>
      <c r="H25" s="469"/>
      <c r="I25" s="32" t="s">
        <v>714</v>
      </c>
      <c r="J25" s="29" t="s">
        <v>187</v>
      </c>
      <c r="K25" s="30">
        <v>98.37</v>
      </c>
      <c r="L25" s="31">
        <v>1.821953424718231</v>
      </c>
      <c r="M25" s="31">
        <v>-2.6758583150804045E-2</v>
      </c>
      <c r="N25" s="31">
        <v>2.6758583150804045E-2</v>
      </c>
      <c r="O25" s="84">
        <f t="shared" si="0"/>
        <v>1.821953424718231</v>
      </c>
    </row>
    <row r="26" spans="1:17" ht="37.5" customHeight="1">
      <c r="A26" s="231" t="s">
        <v>780</v>
      </c>
      <c r="B26" s="29">
        <v>15</v>
      </c>
      <c r="C26" s="36" t="s">
        <v>896</v>
      </c>
      <c r="D26" s="29">
        <v>46301</v>
      </c>
      <c r="E26" s="29" t="s">
        <v>484</v>
      </c>
      <c r="F26" s="29" t="s">
        <v>740</v>
      </c>
      <c r="G26" s="29" t="s">
        <v>916</v>
      </c>
      <c r="H26" s="30">
        <v>3782.08</v>
      </c>
      <c r="I26" s="32" t="s">
        <v>715</v>
      </c>
      <c r="J26" s="29" t="s">
        <v>1</v>
      </c>
      <c r="K26" s="30">
        <v>3782.08</v>
      </c>
      <c r="L26" s="31">
        <v>0.3123287707567215</v>
      </c>
      <c r="M26" s="31">
        <v>0</v>
      </c>
      <c r="N26" s="31">
        <v>0</v>
      </c>
      <c r="O26" s="84">
        <f t="shared" si="0"/>
        <v>0.3123287707567215</v>
      </c>
    </row>
    <row r="27" spans="1:17" ht="24" customHeight="1">
      <c r="A27" s="231" t="s">
        <v>785</v>
      </c>
      <c r="B27" s="461">
        <v>16</v>
      </c>
      <c r="C27" s="461" t="s">
        <v>897</v>
      </c>
      <c r="D27" s="461" t="s">
        <v>1043</v>
      </c>
      <c r="E27" s="472" t="s">
        <v>669</v>
      </c>
      <c r="F27" s="29" t="s">
        <v>741</v>
      </c>
      <c r="G27" s="461" t="s">
        <v>916</v>
      </c>
      <c r="H27" s="468">
        <v>1390.46</v>
      </c>
      <c r="I27" s="32" t="s">
        <v>1075</v>
      </c>
      <c r="J27" s="29" t="s">
        <v>1</v>
      </c>
      <c r="K27" s="30">
        <v>900</v>
      </c>
      <c r="L27" s="31">
        <v>0.73972602747380733</v>
      </c>
      <c r="M27" s="31">
        <v>-6.0934509238968161E-3</v>
      </c>
      <c r="N27" s="31">
        <v>6.0934509238968161E-3</v>
      </c>
      <c r="O27" s="84">
        <f t="shared" si="0"/>
        <v>0.73972602747380733</v>
      </c>
    </row>
    <row r="28" spans="1:17" ht="24" customHeight="1">
      <c r="A28" s="231" t="s">
        <v>786</v>
      </c>
      <c r="B28" s="463"/>
      <c r="C28" s="463"/>
      <c r="D28" s="463"/>
      <c r="E28" s="473"/>
      <c r="F28" s="29" t="s">
        <v>742</v>
      </c>
      <c r="G28" s="463"/>
      <c r="H28" s="501"/>
      <c r="I28" s="32" t="s">
        <v>1076</v>
      </c>
      <c r="J28" s="29" t="s">
        <v>11</v>
      </c>
      <c r="K28" s="30">
        <v>293.62</v>
      </c>
      <c r="L28" s="31">
        <v>1.8006369862705469</v>
      </c>
      <c r="M28" s="31">
        <v>-2.5489923061981592E-3</v>
      </c>
      <c r="N28" s="31">
        <v>2.5489923061981592E-3</v>
      </c>
      <c r="O28" s="84">
        <f t="shared" si="0"/>
        <v>1.8006369862705469</v>
      </c>
    </row>
    <row r="29" spans="1:17" ht="24" customHeight="1">
      <c r="A29" s="231" t="s">
        <v>787</v>
      </c>
      <c r="B29" s="462"/>
      <c r="C29" s="462"/>
      <c r="D29" s="462"/>
      <c r="E29" s="474"/>
      <c r="F29" s="33" t="s">
        <v>743</v>
      </c>
      <c r="G29" s="462"/>
      <c r="H29" s="469"/>
      <c r="I29" s="33" t="s">
        <v>1077</v>
      </c>
      <c r="J29" s="33" t="s">
        <v>187</v>
      </c>
      <c r="K29" s="34">
        <v>196.84</v>
      </c>
      <c r="L29" s="31">
        <v>0</v>
      </c>
      <c r="M29" s="31">
        <v>0</v>
      </c>
      <c r="N29" s="31">
        <v>0</v>
      </c>
      <c r="O29" s="84">
        <f t="shared" si="0"/>
        <v>0</v>
      </c>
    </row>
    <row r="30" spans="1:17" ht="27" customHeight="1">
      <c r="A30" s="231" t="s">
        <v>788</v>
      </c>
      <c r="B30" s="429">
        <v>17</v>
      </c>
      <c r="C30" s="484" t="s">
        <v>898</v>
      </c>
      <c r="D30" s="33"/>
      <c r="E30" s="472" t="s">
        <v>669</v>
      </c>
      <c r="F30" s="33" t="s">
        <v>58</v>
      </c>
      <c r="G30" s="33"/>
      <c r="H30" s="34">
        <v>900.3</v>
      </c>
      <c r="I30" s="33" t="s">
        <v>1084</v>
      </c>
      <c r="J30" s="33" t="s">
        <v>1</v>
      </c>
      <c r="K30" s="34">
        <v>900.3</v>
      </c>
      <c r="L30" s="31">
        <v>23613612.77739726</v>
      </c>
      <c r="M30" s="31">
        <v>1688429.6820476637</v>
      </c>
      <c r="N30" s="31">
        <v>525209.74260987062</v>
      </c>
      <c r="O30" s="412">
        <f t="shared" si="0"/>
        <v>25827252.202054795</v>
      </c>
    </row>
    <row r="31" spans="1:17" ht="27" customHeight="1">
      <c r="A31" s="231" t="s">
        <v>788</v>
      </c>
      <c r="B31" s="430"/>
      <c r="C31" s="485"/>
      <c r="D31" s="33"/>
      <c r="E31" s="474"/>
      <c r="F31" s="33" t="s">
        <v>789</v>
      </c>
      <c r="G31" s="33"/>
      <c r="H31" s="34">
        <v>900.3</v>
      </c>
      <c r="I31" s="33" t="s">
        <v>1084</v>
      </c>
      <c r="J31" s="33" t="s">
        <v>1</v>
      </c>
      <c r="K31" s="34">
        <v>900.3</v>
      </c>
      <c r="L31" s="31">
        <v>33761100.000000007</v>
      </c>
      <c r="M31" s="31">
        <v>4275960.4275142048</v>
      </c>
      <c r="N31" s="31">
        <v>1073946.0581022331</v>
      </c>
      <c r="O31" s="412">
        <f>SUM(L31:N31)</f>
        <v>39111006.485616446</v>
      </c>
    </row>
    <row r="32" spans="1:17" ht="39" customHeight="1">
      <c r="A32" s="231" t="s">
        <v>1078</v>
      </c>
      <c r="B32" s="20">
        <v>18</v>
      </c>
      <c r="C32" s="385" t="s">
        <v>1105</v>
      </c>
      <c r="D32" s="34"/>
      <c r="E32" s="33" t="s">
        <v>669</v>
      </c>
      <c r="F32" s="34" t="s">
        <v>1079</v>
      </c>
      <c r="G32" s="34"/>
      <c r="H32" s="34">
        <v>1590.08</v>
      </c>
      <c r="I32" s="33" t="s">
        <v>1083</v>
      </c>
      <c r="J32" s="33" t="s">
        <v>1</v>
      </c>
      <c r="K32" s="34">
        <v>1590.08</v>
      </c>
      <c r="L32" s="31">
        <v>0</v>
      </c>
      <c r="M32" s="31">
        <v>0</v>
      </c>
      <c r="N32" s="31">
        <v>0</v>
      </c>
      <c r="O32" s="84">
        <f>SUM(L32:N32)</f>
        <v>0</v>
      </c>
    </row>
    <row r="33" spans="1:17" ht="26.25" customHeight="1">
      <c r="A33" s="231" t="s">
        <v>1080</v>
      </c>
      <c r="B33" s="429">
        <v>19</v>
      </c>
      <c r="C33" s="484" t="s">
        <v>1104</v>
      </c>
      <c r="D33" s="34"/>
      <c r="E33" s="33" t="s">
        <v>669</v>
      </c>
      <c r="F33" s="34" t="s">
        <v>1071</v>
      </c>
      <c r="G33" s="34"/>
      <c r="H33" s="34">
        <v>2233.79</v>
      </c>
      <c r="I33" s="33" t="s">
        <v>1086</v>
      </c>
      <c r="J33" s="33" t="s">
        <v>1</v>
      </c>
      <c r="K33" s="34">
        <v>2233.79</v>
      </c>
      <c r="L33" s="31">
        <v>0</v>
      </c>
      <c r="M33" s="31">
        <v>0</v>
      </c>
      <c r="N33" s="31">
        <v>0</v>
      </c>
      <c r="O33" s="84">
        <f>SUM(L33:N33)</f>
        <v>0</v>
      </c>
    </row>
    <row r="34" spans="1:17" ht="26.25" customHeight="1">
      <c r="A34" s="231" t="s">
        <v>1081</v>
      </c>
      <c r="B34" s="430"/>
      <c r="C34" s="485"/>
      <c r="D34" s="34"/>
      <c r="E34" s="33" t="s">
        <v>669</v>
      </c>
      <c r="F34" s="34" t="s">
        <v>1082</v>
      </c>
      <c r="G34" s="34"/>
      <c r="H34" s="34">
        <v>45.96</v>
      </c>
      <c r="I34" s="33" t="s">
        <v>1085</v>
      </c>
      <c r="J34" s="33" t="s">
        <v>1</v>
      </c>
      <c r="K34" s="34">
        <v>45.96</v>
      </c>
      <c r="L34" s="31">
        <v>0</v>
      </c>
      <c r="M34" s="31">
        <v>0</v>
      </c>
      <c r="N34" s="31">
        <v>0</v>
      </c>
      <c r="O34" s="84">
        <f>SUM(L34:N34)</f>
        <v>0</v>
      </c>
    </row>
    <row r="35" spans="1:17" s="1" customFormat="1" ht="12" thickBot="1">
      <c r="A35" s="231"/>
      <c r="C35" s="4"/>
      <c r="H35" s="3"/>
      <c r="I35" s="3"/>
      <c r="J35" s="3"/>
      <c r="K35" s="3"/>
      <c r="L35" s="5"/>
      <c r="M35" s="5"/>
      <c r="N35" s="5"/>
      <c r="O35" s="5"/>
    </row>
    <row r="36" spans="1:17" s="2" customFormat="1" ht="22.5" customHeight="1" thickBot="1">
      <c r="A36" s="232"/>
      <c r="D36" s="1"/>
      <c r="E36" s="503" t="s">
        <v>669</v>
      </c>
      <c r="F36" s="504"/>
      <c r="G36" s="215" t="s">
        <v>930</v>
      </c>
      <c r="H36" s="505" t="s">
        <v>5</v>
      </c>
      <c r="I36" s="506"/>
      <c r="J36" s="507"/>
      <c r="K36" s="215" t="s">
        <v>930</v>
      </c>
      <c r="L36" s="240">
        <f t="shared" ref="L36:N36" si="1">SUM(L6:L35)</f>
        <v>736712519.54897153</v>
      </c>
      <c r="M36" s="240">
        <f t="shared" si="1"/>
        <v>353934751.36512697</v>
      </c>
      <c r="N36" s="240">
        <f t="shared" si="1"/>
        <v>213312910.63757157</v>
      </c>
      <c r="O36" s="240">
        <f>SUM(O6:O35)</f>
        <v>1303960181.5516706</v>
      </c>
      <c r="P36" s="400">
        <f>SUM(L36:N36)</f>
        <v>1303960181.5516701</v>
      </c>
      <c r="Q36" s="399" t="b">
        <f>O36=P36</f>
        <v>1</v>
      </c>
    </row>
    <row r="37" spans="1:17" s="1" customFormat="1">
      <c r="A37" s="231"/>
      <c r="C37" s="4"/>
      <c r="H37" s="3"/>
      <c r="I37" s="3"/>
      <c r="J37" s="3"/>
      <c r="K37" s="3"/>
      <c r="L37" s="5"/>
      <c r="M37" s="401">
        <f>SUM(M36:N36)</f>
        <v>567247662.00269854</v>
      </c>
      <c r="N37" s="5"/>
      <c r="O37" s="5"/>
    </row>
    <row r="38" spans="1:17" s="1" customFormat="1">
      <c r="A38" s="231"/>
      <c r="C38" s="4"/>
      <c r="H38" s="3"/>
      <c r="I38" s="3"/>
      <c r="J38" s="3"/>
      <c r="K38" s="3"/>
      <c r="L38" s="5"/>
      <c r="M38" s="5"/>
      <c r="N38" s="5"/>
      <c r="O38" s="5"/>
    </row>
    <row r="39" spans="1:17" s="1" customFormat="1">
      <c r="A39" s="231"/>
      <c r="C39" s="4"/>
      <c r="H39" s="3"/>
      <c r="I39" s="3"/>
      <c r="J39" s="3"/>
      <c r="K39" s="3"/>
      <c r="L39" s="5"/>
      <c r="M39" s="5"/>
      <c r="N39" s="5"/>
      <c r="O39" s="5"/>
    </row>
    <row r="40" spans="1:17" s="1" customFormat="1" ht="12" thickBot="1">
      <c r="A40" s="231"/>
      <c r="C40" s="4"/>
      <c r="H40" s="3"/>
      <c r="I40" s="3"/>
      <c r="J40" s="3"/>
      <c r="K40" s="3"/>
      <c r="L40" s="5"/>
      <c r="M40" s="5"/>
      <c r="N40" s="5"/>
      <c r="O40" s="5"/>
    </row>
    <row r="41" spans="1:17" ht="30.75" customHeight="1" thickBot="1">
      <c r="B41" s="337" t="s">
        <v>418</v>
      </c>
      <c r="C41" s="338" t="s">
        <v>419</v>
      </c>
      <c r="D41" s="337" t="s">
        <v>1021</v>
      </c>
      <c r="E41" s="338" t="s">
        <v>420</v>
      </c>
      <c r="F41" s="337" t="s">
        <v>421</v>
      </c>
      <c r="G41" s="361" t="s">
        <v>1031</v>
      </c>
      <c r="H41" s="339" t="s">
        <v>573</v>
      </c>
      <c r="I41" s="339" t="s">
        <v>423</v>
      </c>
      <c r="J41" s="339" t="s">
        <v>424</v>
      </c>
      <c r="K41" s="366" t="s">
        <v>1026</v>
      </c>
      <c r="L41" s="341" t="s">
        <v>426</v>
      </c>
      <c r="M41" s="341" t="s">
        <v>4</v>
      </c>
      <c r="N41" s="341" t="s">
        <v>574</v>
      </c>
      <c r="O41" s="341" t="s">
        <v>575</v>
      </c>
    </row>
    <row r="42" spans="1:17" s="2" customFormat="1" ht="15.75" customHeight="1">
      <c r="A42" s="232"/>
      <c r="B42" s="363" t="s">
        <v>757</v>
      </c>
      <c r="C42" s="364"/>
      <c r="D42" s="364"/>
      <c r="E42" s="364"/>
      <c r="F42" s="365"/>
      <c r="G42" s="359"/>
      <c r="H42" s="322" t="s">
        <v>428</v>
      </c>
      <c r="I42" s="433" t="s">
        <v>757</v>
      </c>
      <c r="J42" s="434"/>
      <c r="K42" s="79" t="s">
        <v>428</v>
      </c>
      <c r="L42" s="392"/>
      <c r="M42" s="393"/>
      <c r="N42" s="393"/>
      <c r="O42" s="394" t="s">
        <v>681</v>
      </c>
    </row>
    <row r="43" spans="1:17" ht="22.5" customHeight="1">
      <c r="A43" s="232"/>
      <c r="B43" s="459">
        <v>1</v>
      </c>
      <c r="C43" s="457" t="s">
        <v>1040</v>
      </c>
      <c r="D43" s="461">
        <v>32901</v>
      </c>
      <c r="E43" s="459" t="s">
        <v>502</v>
      </c>
      <c r="F43" s="29" t="s">
        <v>206</v>
      </c>
      <c r="G43" s="461"/>
      <c r="H43" s="508">
        <v>1256.1400000000001</v>
      </c>
      <c r="I43" s="29" t="s">
        <v>718</v>
      </c>
      <c r="J43" s="29" t="s">
        <v>1</v>
      </c>
      <c r="K43" s="30">
        <v>628.07000000000005</v>
      </c>
      <c r="L43" s="31">
        <v>0</v>
      </c>
      <c r="M43" s="31">
        <v>0</v>
      </c>
      <c r="N43" s="31">
        <v>0</v>
      </c>
      <c r="O43" s="84">
        <f>SUM(L43:N43)</f>
        <v>0</v>
      </c>
    </row>
    <row r="44" spans="1:17" ht="22.5" customHeight="1">
      <c r="B44" s="459"/>
      <c r="C44" s="457"/>
      <c r="D44" s="462"/>
      <c r="E44" s="459"/>
      <c r="F44" s="29" t="s">
        <v>207</v>
      </c>
      <c r="G44" s="462"/>
      <c r="H44" s="508"/>
      <c r="I44" s="29" t="s">
        <v>719</v>
      </c>
      <c r="J44" s="29" t="s">
        <v>11</v>
      </c>
      <c r="K44" s="30">
        <v>628.07000000000005</v>
      </c>
      <c r="L44" s="31">
        <v>0</v>
      </c>
      <c r="M44" s="31">
        <v>0</v>
      </c>
      <c r="N44" s="31">
        <v>0</v>
      </c>
      <c r="O44" s="84">
        <f>SUM(L44:N44)</f>
        <v>0</v>
      </c>
    </row>
    <row r="45" spans="1:17" ht="30.75" customHeight="1">
      <c r="B45" s="101">
        <v>2</v>
      </c>
      <c r="C45" s="367" t="s">
        <v>1053</v>
      </c>
      <c r="D45" s="29">
        <v>2901</v>
      </c>
      <c r="E45" s="101" t="s">
        <v>502</v>
      </c>
      <c r="F45" s="29" t="s">
        <v>210</v>
      </c>
      <c r="G45" s="29" t="s">
        <v>916</v>
      </c>
      <c r="H45" s="30">
        <v>227.54</v>
      </c>
      <c r="I45" s="32" t="s">
        <v>711</v>
      </c>
      <c r="J45" s="29" t="s">
        <v>1</v>
      </c>
      <c r="K45" s="30">
        <v>227.54</v>
      </c>
      <c r="L45" s="31">
        <v>1.3321917806752026</v>
      </c>
      <c r="M45" s="31">
        <v>-3.3616063042250392E-2</v>
      </c>
      <c r="N45" s="31">
        <v>3.3616063042250392E-2</v>
      </c>
      <c r="O45" s="412">
        <f t="shared" ref="O45:O51" si="2">SUM(L45:N45)</f>
        <v>1.3321917806752026</v>
      </c>
    </row>
    <row r="46" spans="1:17" ht="22.5" customHeight="1">
      <c r="A46" s="231" t="s">
        <v>778</v>
      </c>
      <c r="B46" s="459">
        <v>3</v>
      </c>
      <c r="C46" s="461" t="s">
        <v>899</v>
      </c>
      <c r="D46" s="461">
        <v>48301</v>
      </c>
      <c r="E46" s="459" t="s">
        <v>502</v>
      </c>
      <c r="F46" s="29" t="s">
        <v>744</v>
      </c>
      <c r="G46" s="461" t="s">
        <v>916</v>
      </c>
      <c r="H46" s="468">
        <v>5700</v>
      </c>
      <c r="I46" s="32" t="s">
        <v>43</v>
      </c>
      <c r="J46" s="29" t="s">
        <v>1</v>
      </c>
      <c r="K46" s="30">
        <v>3999.22</v>
      </c>
      <c r="L46" s="31">
        <v>3.6546986177563667</v>
      </c>
      <c r="M46" s="31">
        <v>-7.7118839303108122E-4</v>
      </c>
      <c r="N46" s="31">
        <v>7.7118839303108122E-4</v>
      </c>
      <c r="O46" s="84">
        <f>SUM(L46:N46)</f>
        <v>3.6546986177563667</v>
      </c>
    </row>
    <row r="47" spans="1:17" ht="22.5" customHeight="1">
      <c r="A47" s="231" t="s">
        <v>779</v>
      </c>
      <c r="B47" s="459"/>
      <c r="C47" s="462"/>
      <c r="D47" s="462"/>
      <c r="E47" s="459"/>
      <c r="F47" s="29" t="s">
        <v>745</v>
      </c>
      <c r="G47" s="462"/>
      <c r="H47" s="469"/>
      <c r="I47" s="32" t="s">
        <v>106</v>
      </c>
      <c r="J47" s="29" t="s">
        <v>11</v>
      </c>
      <c r="K47" s="30">
        <v>1700.78</v>
      </c>
      <c r="L47" s="31">
        <v>5.7527602687478065</v>
      </c>
      <c r="M47" s="31">
        <v>-3.966219918776865E-2</v>
      </c>
      <c r="N47" s="31">
        <v>3.966219918776865E-2</v>
      </c>
      <c r="O47" s="84">
        <f t="shared" si="2"/>
        <v>5.7527602687478065</v>
      </c>
    </row>
    <row r="48" spans="1:17" ht="22.5" customHeight="1">
      <c r="A48" s="232"/>
      <c r="B48" s="459">
        <v>4</v>
      </c>
      <c r="C48" s="431" t="s">
        <v>900</v>
      </c>
      <c r="D48" s="29"/>
      <c r="E48" s="459" t="s">
        <v>502</v>
      </c>
      <c r="F48" s="29" t="s">
        <v>214</v>
      </c>
      <c r="G48" s="461" t="s">
        <v>916</v>
      </c>
      <c r="H48" s="468">
        <v>957.88</v>
      </c>
      <c r="I48" s="32" t="s">
        <v>106</v>
      </c>
      <c r="J48" s="29" t="s">
        <v>1</v>
      </c>
      <c r="K48" s="30">
        <v>486.43</v>
      </c>
      <c r="L48" s="31">
        <v>3.8071438353508711</v>
      </c>
      <c r="M48" s="31">
        <v>0</v>
      </c>
      <c r="N48" s="31">
        <v>0</v>
      </c>
      <c r="O48" s="84">
        <f t="shared" si="2"/>
        <v>3.8071438353508711</v>
      </c>
      <c r="P48" s="2"/>
      <c r="Q48" s="2"/>
    </row>
    <row r="49" spans="1:17" ht="22.5" customHeight="1">
      <c r="B49" s="459"/>
      <c r="C49" s="432"/>
      <c r="D49" s="29"/>
      <c r="E49" s="459"/>
      <c r="F49" s="29" t="s">
        <v>215</v>
      </c>
      <c r="G49" s="462"/>
      <c r="H49" s="469"/>
      <c r="I49" s="32" t="s">
        <v>716</v>
      </c>
      <c r="J49" s="29" t="s">
        <v>11</v>
      </c>
      <c r="K49" s="30">
        <v>471.45</v>
      </c>
      <c r="L49" s="31">
        <v>0</v>
      </c>
      <c r="M49" s="31">
        <v>0</v>
      </c>
      <c r="N49" s="31">
        <v>0</v>
      </c>
      <c r="O49" s="84">
        <f t="shared" si="2"/>
        <v>0</v>
      </c>
    </row>
    <row r="50" spans="1:17" ht="27.75" customHeight="1">
      <c r="A50" s="231" t="s">
        <v>781</v>
      </c>
      <c r="B50" s="101">
        <v>5</v>
      </c>
      <c r="C50" s="367" t="s">
        <v>901</v>
      </c>
      <c r="D50" s="29"/>
      <c r="E50" s="101" t="s">
        <v>502</v>
      </c>
      <c r="F50" s="29" t="s">
        <v>746</v>
      </c>
      <c r="G50" s="29" t="s">
        <v>916</v>
      </c>
      <c r="H50" s="30">
        <v>1535.83</v>
      </c>
      <c r="I50" s="32" t="s">
        <v>714</v>
      </c>
      <c r="J50" s="29" t="s">
        <v>1</v>
      </c>
      <c r="K50" s="30">
        <v>1535.83</v>
      </c>
      <c r="L50" s="31">
        <v>0.97863014042377472</v>
      </c>
      <c r="M50" s="31">
        <v>0</v>
      </c>
      <c r="N50" s="31">
        <v>0</v>
      </c>
      <c r="O50" s="84">
        <f t="shared" si="2"/>
        <v>0.97863014042377472</v>
      </c>
    </row>
    <row r="51" spans="1:17" ht="22.5" customHeight="1">
      <c r="B51" s="29">
        <v>6</v>
      </c>
      <c r="C51" s="36" t="s">
        <v>902</v>
      </c>
      <c r="D51" s="29"/>
      <c r="E51" s="29" t="s">
        <v>502</v>
      </c>
      <c r="F51" s="29" t="s">
        <v>748</v>
      </c>
      <c r="G51" s="29" t="s">
        <v>916</v>
      </c>
      <c r="H51" s="30">
        <v>1327.04</v>
      </c>
      <c r="I51" s="32" t="s">
        <v>717</v>
      </c>
      <c r="J51" s="29" t="s">
        <v>1</v>
      </c>
      <c r="K51" s="30">
        <v>1327.04</v>
      </c>
      <c r="L51" s="31">
        <v>0.63287671282887459</v>
      </c>
      <c r="M51" s="31">
        <v>-1.1392456402517345E-2</v>
      </c>
      <c r="N51" s="31">
        <v>1.1392456402517345E-2</v>
      </c>
      <c r="O51" s="84">
        <f t="shared" si="2"/>
        <v>0.63287671282887459</v>
      </c>
    </row>
    <row r="52" spans="1:17" s="1" customFormat="1" ht="12" thickBot="1">
      <c r="A52" s="231"/>
      <c r="C52" s="4"/>
      <c r="H52" s="3"/>
      <c r="I52" s="3"/>
      <c r="J52" s="3"/>
      <c r="K52" s="3"/>
      <c r="L52" s="5"/>
      <c r="M52" s="5"/>
      <c r="N52" s="5"/>
      <c r="O52" s="5"/>
    </row>
    <row r="53" spans="1:17" s="2" customFormat="1" ht="22.5" customHeight="1" thickBot="1">
      <c r="A53" s="231"/>
      <c r="D53" s="1"/>
      <c r="E53" s="503" t="s">
        <v>502</v>
      </c>
      <c r="F53" s="504"/>
      <c r="G53" s="215" t="s">
        <v>930</v>
      </c>
      <c r="H53" s="505" t="s">
        <v>5</v>
      </c>
      <c r="I53" s="506"/>
      <c r="J53" s="507"/>
      <c r="K53" s="215" t="s">
        <v>930</v>
      </c>
      <c r="L53" s="240">
        <f t="shared" ref="L53:N53" si="3">SUM(L42:L52)</f>
        <v>16.158301355782896</v>
      </c>
      <c r="M53" s="240">
        <f t="shared" si="3"/>
        <v>-8.5441907025567476E-2</v>
      </c>
      <c r="N53" s="240">
        <f t="shared" si="3"/>
        <v>8.5441907025567476E-2</v>
      </c>
      <c r="O53" s="240">
        <f>SUM(O42:O52)</f>
        <v>16.158301355782896</v>
      </c>
      <c r="P53" s="400">
        <f>SUM(L53:N53)</f>
        <v>16.158301355782896</v>
      </c>
      <c r="Q53" s="399" t="b">
        <f>O53=P53</f>
        <v>1</v>
      </c>
    </row>
    <row r="54" spans="1:17" s="1" customFormat="1">
      <c r="A54" s="232"/>
      <c r="C54" s="4"/>
      <c r="H54" s="3"/>
      <c r="I54" s="3"/>
      <c r="J54" s="3"/>
      <c r="K54" s="3"/>
      <c r="L54" s="5"/>
      <c r="M54" s="401">
        <f>SUM(M53:N53)</f>
        <v>0</v>
      </c>
      <c r="N54" s="5"/>
      <c r="O54" s="5"/>
      <c r="P54" s="2"/>
      <c r="Q54" s="2"/>
    </row>
    <row r="55" spans="1:17" s="1" customFormat="1">
      <c r="A55" s="231"/>
      <c r="C55" s="4"/>
      <c r="H55" s="3"/>
      <c r="I55" s="3"/>
      <c r="J55" s="3"/>
      <c r="K55" s="3"/>
      <c r="L55" s="5"/>
      <c r="M55" s="5"/>
      <c r="N55" s="5"/>
      <c r="O55" s="5"/>
    </row>
    <row r="56" spans="1:17" s="1" customFormat="1">
      <c r="A56" s="231"/>
      <c r="C56" s="4"/>
      <c r="H56" s="3"/>
      <c r="I56" s="3"/>
      <c r="J56" s="3"/>
      <c r="K56" s="3"/>
      <c r="L56" s="5"/>
      <c r="M56" s="5"/>
      <c r="N56" s="5"/>
      <c r="O56" s="5"/>
    </row>
    <row r="57" spans="1:17" s="1" customFormat="1" ht="12" thickBot="1">
      <c r="A57" s="231"/>
      <c r="C57" s="4"/>
      <c r="H57" s="3"/>
      <c r="I57" s="3"/>
      <c r="J57" s="3"/>
      <c r="K57" s="3"/>
      <c r="L57" s="5"/>
      <c r="M57" s="5"/>
      <c r="N57" s="5"/>
      <c r="O57" s="5"/>
    </row>
    <row r="58" spans="1:17" ht="30.75" customHeight="1" thickBot="1">
      <c r="B58" s="337" t="s">
        <v>418</v>
      </c>
      <c r="C58" s="338" t="s">
        <v>419</v>
      </c>
      <c r="D58" s="337" t="s">
        <v>1021</v>
      </c>
      <c r="E58" s="338" t="s">
        <v>420</v>
      </c>
      <c r="F58" s="337" t="s">
        <v>421</v>
      </c>
      <c r="G58" s="361" t="s">
        <v>1031</v>
      </c>
      <c r="H58" s="339" t="s">
        <v>573</v>
      </c>
      <c r="I58" s="339" t="s">
        <v>423</v>
      </c>
      <c r="J58" s="339" t="s">
        <v>424</v>
      </c>
      <c r="K58" s="366" t="s">
        <v>1026</v>
      </c>
      <c r="L58" s="341" t="s">
        <v>426</v>
      </c>
      <c r="M58" s="341" t="s">
        <v>4</v>
      </c>
      <c r="N58" s="341" t="s">
        <v>574</v>
      </c>
      <c r="O58" s="341" t="s">
        <v>575</v>
      </c>
    </row>
    <row r="59" spans="1:17" s="2" customFormat="1" ht="15.75" customHeight="1">
      <c r="A59" s="232"/>
      <c r="B59" s="363" t="s">
        <v>757</v>
      </c>
      <c r="C59" s="364"/>
      <c r="D59" s="364"/>
      <c r="E59" s="364"/>
      <c r="F59" s="365"/>
      <c r="G59" s="359"/>
      <c r="H59" s="322" t="s">
        <v>428</v>
      </c>
      <c r="I59" s="433" t="s">
        <v>757</v>
      </c>
      <c r="J59" s="434"/>
      <c r="K59" s="79" t="s">
        <v>428</v>
      </c>
      <c r="L59" s="392"/>
      <c r="M59" s="393"/>
      <c r="N59" s="393"/>
      <c r="O59" s="394" t="s">
        <v>681</v>
      </c>
    </row>
    <row r="60" spans="1:17" ht="26.25" customHeight="1">
      <c r="A60" s="232"/>
      <c r="B60" s="29">
        <v>1</v>
      </c>
      <c r="C60" s="36" t="s">
        <v>1054</v>
      </c>
      <c r="D60" s="29"/>
      <c r="E60" s="29" t="s">
        <v>549</v>
      </c>
      <c r="F60" s="29" t="s">
        <v>197</v>
      </c>
      <c r="G60" s="29" t="s">
        <v>916</v>
      </c>
      <c r="H60" s="30">
        <v>1986.12</v>
      </c>
      <c r="I60" s="29" t="s">
        <v>2</v>
      </c>
      <c r="J60" s="29" t="s">
        <v>1</v>
      </c>
      <c r="K60" s="29">
        <v>1986.12</v>
      </c>
      <c r="L60" s="31">
        <v>198612800.00000003</v>
      </c>
      <c r="M60" s="31">
        <v>153849335.38890943</v>
      </c>
      <c r="N60" s="31">
        <v>72235943.364515215</v>
      </c>
      <c r="O60" s="412">
        <f t="shared" ref="O60:O69" si="4">SUM(L60:N60)</f>
        <v>424698078.75342464</v>
      </c>
      <c r="P60" s="2"/>
      <c r="Q60" s="2"/>
    </row>
    <row r="61" spans="1:17" ht="28.5" customHeight="1">
      <c r="B61" s="29">
        <v>2</v>
      </c>
      <c r="C61" s="36" t="s">
        <v>766</v>
      </c>
      <c r="D61" s="29"/>
      <c r="E61" s="29" t="s">
        <v>549</v>
      </c>
      <c r="F61" s="29" t="s">
        <v>208</v>
      </c>
      <c r="G61" s="29" t="s">
        <v>916</v>
      </c>
      <c r="H61" s="29">
        <v>1564.68</v>
      </c>
      <c r="I61" s="32" t="s">
        <v>720</v>
      </c>
      <c r="J61" s="29" t="s">
        <v>1</v>
      </c>
      <c r="K61" s="29">
        <v>1564.68</v>
      </c>
      <c r="L61" s="31">
        <v>0.17123287916183472</v>
      </c>
      <c r="M61" s="31">
        <v>0</v>
      </c>
      <c r="N61" s="31">
        <v>0</v>
      </c>
      <c r="O61" s="84">
        <f t="shared" si="4"/>
        <v>0.17123287916183472</v>
      </c>
    </row>
    <row r="62" spans="1:17" ht="22.5" customHeight="1">
      <c r="B62" s="461">
        <v>3</v>
      </c>
      <c r="C62" s="431" t="s">
        <v>903</v>
      </c>
      <c r="D62" s="101"/>
      <c r="E62" s="461" t="s">
        <v>549</v>
      </c>
      <c r="F62" s="29" t="s">
        <v>211</v>
      </c>
      <c r="G62" s="461" t="s">
        <v>916</v>
      </c>
      <c r="H62" s="468">
        <v>1680.84</v>
      </c>
      <c r="I62" s="32" t="s">
        <v>711</v>
      </c>
      <c r="J62" s="29" t="s">
        <v>1</v>
      </c>
      <c r="K62" s="30">
        <v>1472</v>
      </c>
      <c r="L62" s="31">
        <v>0.18808219209313393</v>
      </c>
      <c r="M62" s="31">
        <v>-6.9927422028698326E-4</v>
      </c>
      <c r="N62" s="31">
        <v>6.9927422028698326E-4</v>
      </c>
      <c r="O62" s="84">
        <f t="shared" si="4"/>
        <v>0.18808219209313393</v>
      </c>
    </row>
    <row r="63" spans="1:17" ht="22.5" customHeight="1">
      <c r="B63" s="462"/>
      <c r="C63" s="432"/>
      <c r="D63" s="344"/>
      <c r="E63" s="462"/>
      <c r="F63" s="29" t="s">
        <v>212</v>
      </c>
      <c r="G63" s="462"/>
      <c r="H63" s="469"/>
      <c r="I63" s="32" t="s">
        <v>651</v>
      </c>
      <c r="J63" s="29" t="s">
        <v>11</v>
      </c>
      <c r="K63" s="30">
        <v>208.84</v>
      </c>
      <c r="L63" s="31">
        <v>3176823.7692397246</v>
      </c>
      <c r="M63" s="31">
        <v>88516.214044035281</v>
      </c>
      <c r="N63" s="31">
        <v>78680.785955964719</v>
      </c>
      <c r="O63" s="412">
        <f t="shared" si="4"/>
        <v>3344020.7692397246</v>
      </c>
    </row>
    <row r="64" spans="1:17" ht="26.25" customHeight="1">
      <c r="A64" s="231" t="s">
        <v>793</v>
      </c>
      <c r="B64" s="29">
        <v>4</v>
      </c>
      <c r="C64" s="36" t="s">
        <v>768</v>
      </c>
      <c r="D64" s="29"/>
      <c r="E64" s="29" t="s">
        <v>549</v>
      </c>
      <c r="F64" s="29" t="s">
        <v>749</v>
      </c>
      <c r="G64" s="29" t="s">
        <v>916</v>
      </c>
      <c r="H64" s="30">
        <v>3412.98</v>
      </c>
      <c r="I64" s="32" t="s">
        <v>714</v>
      </c>
      <c r="J64" s="29" t="s">
        <v>1</v>
      </c>
      <c r="K64" s="30">
        <v>3412.98</v>
      </c>
      <c r="L64" s="31">
        <v>213311250</v>
      </c>
      <c r="M64" s="31">
        <v>26367137.64268418</v>
      </c>
      <c r="N64" s="31">
        <v>11193774.910740476</v>
      </c>
      <c r="O64" s="412">
        <f t="shared" si="4"/>
        <v>250872162.55342466</v>
      </c>
    </row>
    <row r="65" spans="1:17" ht="22.5" customHeight="1">
      <c r="A65" s="231" t="s">
        <v>782</v>
      </c>
      <c r="B65" s="461">
        <v>5</v>
      </c>
      <c r="C65" s="431" t="s">
        <v>1047</v>
      </c>
      <c r="D65" s="461">
        <v>59901</v>
      </c>
      <c r="E65" s="461" t="s">
        <v>549</v>
      </c>
      <c r="F65" s="29" t="s">
        <v>750</v>
      </c>
      <c r="G65" s="461" t="s">
        <v>916</v>
      </c>
      <c r="H65" s="468">
        <v>5359.83</v>
      </c>
      <c r="I65" s="32" t="s">
        <v>714</v>
      </c>
      <c r="J65" s="29" t="s">
        <v>1</v>
      </c>
      <c r="K65" s="30">
        <v>2452.83</v>
      </c>
      <c r="L65" s="31">
        <v>1.2684547789394855</v>
      </c>
      <c r="M65" s="31">
        <v>-1.0652687179307414E-2</v>
      </c>
      <c r="N65" s="31">
        <v>1.0652687179307414E-2</v>
      </c>
      <c r="O65" s="84">
        <f t="shared" si="4"/>
        <v>1.2684547789394855</v>
      </c>
    </row>
    <row r="66" spans="1:17" ht="22.5" customHeight="1">
      <c r="A66" s="232" t="s">
        <v>783</v>
      </c>
      <c r="B66" s="463"/>
      <c r="C66" s="455"/>
      <c r="D66" s="463"/>
      <c r="E66" s="463"/>
      <c r="F66" s="29" t="s">
        <v>747</v>
      </c>
      <c r="G66" s="463"/>
      <c r="H66" s="501"/>
      <c r="I66" s="32" t="s">
        <v>721</v>
      </c>
      <c r="J66" s="29" t="s">
        <v>11</v>
      </c>
      <c r="K66" s="30">
        <v>2500</v>
      </c>
      <c r="L66" s="31">
        <v>0.10958904027938843</v>
      </c>
      <c r="M66" s="31">
        <v>-1.1769562682060347E-3</v>
      </c>
      <c r="N66" s="31">
        <v>1.1769562682060347E-3</v>
      </c>
      <c r="O66" s="84">
        <f t="shared" si="4"/>
        <v>0.10958904027938843</v>
      </c>
      <c r="P66" s="2"/>
      <c r="Q66" s="2"/>
    </row>
    <row r="67" spans="1:17" ht="22.5" customHeight="1">
      <c r="A67" s="231" t="s">
        <v>784</v>
      </c>
      <c r="B67" s="462"/>
      <c r="C67" s="432"/>
      <c r="D67" s="462"/>
      <c r="E67" s="462"/>
      <c r="F67" s="29" t="s">
        <v>751</v>
      </c>
      <c r="G67" s="462"/>
      <c r="H67" s="469"/>
      <c r="I67" s="32" t="s">
        <v>722</v>
      </c>
      <c r="J67" s="29" t="s">
        <v>187</v>
      </c>
      <c r="K67" s="30">
        <v>407</v>
      </c>
      <c r="L67" s="31">
        <v>1.4963082186877728</v>
      </c>
      <c r="M67" s="31">
        <v>-7.0677673082849756E-3</v>
      </c>
      <c r="N67" s="31">
        <v>7.0677673082849756E-3</v>
      </c>
      <c r="O67" s="84">
        <f t="shared" si="4"/>
        <v>1.4963082186877728</v>
      </c>
    </row>
    <row r="68" spans="1:17" ht="26.25" customHeight="1">
      <c r="A68" s="231" t="s">
        <v>790</v>
      </c>
      <c r="B68" s="429">
        <v>6</v>
      </c>
      <c r="C68" s="484" t="s">
        <v>919</v>
      </c>
      <c r="D68" s="34"/>
      <c r="E68" s="33" t="s">
        <v>549</v>
      </c>
      <c r="F68" s="29" t="s">
        <v>60</v>
      </c>
      <c r="G68" s="357"/>
      <c r="H68" s="468">
        <v>4601.49</v>
      </c>
      <c r="I68" s="33" t="s">
        <v>1073</v>
      </c>
      <c r="J68" s="29" t="s">
        <v>1</v>
      </c>
      <c r="K68" s="34">
        <v>1499.7</v>
      </c>
      <c r="L68" s="31">
        <v>0.46849315240979195</v>
      </c>
      <c r="M68" s="31">
        <v>-1.1869394077013617E-3</v>
      </c>
      <c r="N68" s="31">
        <v>1.1869394077013617E-3</v>
      </c>
      <c r="O68" s="412">
        <f>SUM(L68:N68)</f>
        <v>0.46849315240979195</v>
      </c>
    </row>
    <row r="69" spans="1:17" ht="26.25" customHeight="1">
      <c r="A69" s="231" t="s">
        <v>790</v>
      </c>
      <c r="B69" s="430"/>
      <c r="C69" s="485"/>
      <c r="D69" s="34"/>
      <c r="E69" s="33" t="s">
        <v>549</v>
      </c>
      <c r="F69" s="29" t="s">
        <v>791</v>
      </c>
      <c r="G69" s="357"/>
      <c r="H69" s="469"/>
      <c r="I69" s="33" t="s">
        <v>1074</v>
      </c>
      <c r="J69" s="29" t="s">
        <v>11</v>
      </c>
      <c r="K69" s="34">
        <v>3101.79</v>
      </c>
      <c r="L69" s="31">
        <v>0</v>
      </c>
      <c r="M69" s="31">
        <v>0</v>
      </c>
      <c r="N69" s="31">
        <v>0</v>
      </c>
      <c r="O69" s="84">
        <f t="shared" si="4"/>
        <v>0</v>
      </c>
    </row>
    <row r="70" spans="1:17" s="1" customFormat="1" ht="12" thickBot="1">
      <c r="A70" s="231"/>
      <c r="C70" s="4"/>
      <c r="H70" s="3"/>
      <c r="I70" s="3"/>
      <c r="J70" s="3"/>
      <c r="K70" s="3"/>
      <c r="L70" s="5"/>
      <c r="M70" s="5"/>
      <c r="N70" s="5"/>
      <c r="O70" s="5"/>
    </row>
    <row r="71" spans="1:17" s="2" customFormat="1" ht="22.5" customHeight="1" thickBot="1">
      <c r="A71" s="231"/>
      <c r="D71" s="1"/>
      <c r="E71" s="503" t="s">
        <v>549</v>
      </c>
      <c r="F71" s="504"/>
      <c r="G71" s="215" t="s">
        <v>930</v>
      </c>
      <c r="H71" s="505" t="s">
        <v>5</v>
      </c>
      <c r="I71" s="506"/>
      <c r="J71" s="507"/>
      <c r="K71" s="215" t="s">
        <v>930</v>
      </c>
      <c r="L71" s="240">
        <f t="shared" ref="L71:N71" si="5">SUM(L60:L70)</f>
        <v>415100877.47140002</v>
      </c>
      <c r="M71" s="240">
        <f t="shared" si="5"/>
        <v>180304989.22485402</v>
      </c>
      <c r="N71" s="240">
        <f t="shared" si="5"/>
        <v>83508399.081995279</v>
      </c>
      <c r="O71" s="240">
        <f>SUM(O60:O70)</f>
        <v>678914265.77824926</v>
      </c>
      <c r="P71" s="400">
        <f>SUM(L71:N71)</f>
        <v>678914265.77824926</v>
      </c>
      <c r="Q71" s="399" t="b">
        <f>O71=P71</f>
        <v>1</v>
      </c>
    </row>
    <row r="72" spans="1:17" s="1" customFormat="1">
      <c r="A72" s="231"/>
      <c r="C72" s="4"/>
      <c r="H72" s="3"/>
      <c r="I72" s="3"/>
      <c r="J72" s="3"/>
      <c r="K72" s="3"/>
      <c r="L72" s="5"/>
      <c r="M72" s="401">
        <f>SUM(M71:N71)</f>
        <v>263813388.3068493</v>
      </c>
      <c r="N72" s="5"/>
      <c r="O72" s="5"/>
    </row>
    <row r="73" spans="1:17" s="1" customFormat="1">
      <c r="A73" s="231"/>
      <c r="C73" s="4"/>
      <c r="H73" s="3"/>
      <c r="I73" s="3"/>
      <c r="J73" s="3"/>
      <c r="K73" s="3"/>
      <c r="L73" s="5"/>
      <c r="M73" s="5"/>
      <c r="N73" s="5"/>
      <c r="O73" s="5"/>
    </row>
    <row r="74" spans="1:17" s="1" customFormat="1">
      <c r="A74" s="231"/>
      <c r="C74" s="4"/>
      <c r="H74" s="3"/>
      <c r="I74" s="3"/>
      <c r="J74" s="3"/>
      <c r="K74" s="3"/>
      <c r="L74" s="5"/>
      <c r="M74" s="5"/>
      <c r="N74" s="5"/>
      <c r="O74" s="5"/>
    </row>
    <row r="75" spans="1:17" s="1" customFormat="1" ht="12" thickBot="1">
      <c r="A75" s="231"/>
      <c r="C75" s="4"/>
      <c r="H75" s="3"/>
      <c r="I75" s="3"/>
      <c r="J75" s="3"/>
      <c r="K75" s="3"/>
      <c r="L75" s="5"/>
      <c r="M75" s="5"/>
      <c r="N75" s="5"/>
      <c r="O75" s="5"/>
    </row>
    <row r="76" spans="1:17" ht="30.75" customHeight="1" thickBot="1">
      <c r="B76" s="337" t="s">
        <v>418</v>
      </c>
      <c r="C76" s="338" t="s">
        <v>419</v>
      </c>
      <c r="D76" s="337" t="s">
        <v>1021</v>
      </c>
      <c r="E76" s="338" t="s">
        <v>420</v>
      </c>
      <c r="F76" s="337" t="s">
        <v>421</v>
      </c>
      <c r="G76" s="361" t="s">
        <v>1031</v>
      </c>
      <c r="H76" s="339" t="s">
        <v>573</v>
      </c>
      <c r="I76" s="339" t="s">
        <v>423</v>
      </c>
      <c r="J76" s="339" t="s">
        <v>424</v>
      </c>
      <c r="K76" s="340" t="s">
        <v>425</v>
      </c>
      <c r="L76" s="341" t="s">
        <v>426</v>
      </c>
      <c r="M76" s="341" t="s">
        <v>4</v>
      </c>
      <c r="N76" s="341" t="s">
        <v>574</v>
      </c>
      <c r="O76" s="341" t="s">
        <v>575</v>
      </c>
    </row>
    <row r="77" spans="1:17" s="2" customFormat="1" ht="15.75" customHeight="1">
      <c r="A77" s="231"/>
      <c r="B77" s="420" t="s">
        <v>757</v>
      </c>
      <c r="C77" s="518"/>
      <c r="D77" s="518"/>
      <c r="E77" s="518"/>
      <c r="F77" s="421"/>
      <c r="G77" s="342"/>
      <c r="H77" s="78" t="s">
        <v>428</v>
      </c>
      <c r="I77" s="420" t="s">
        <v>757</v>
      </c>
      <c r="J77" s="421"/>
      <c r="K77" s="79" t="s">
        <v>428</v>
      </c>
      <c r="L77" s="392"/>
      <c r="M77" s="393"/>
      <c r="N77" s="393"/>
      <c r="O77" s="394" t="s">
        <v>681</v>
      </c>
      <c r="P77" s="1"/>
      <c r="Q77" s="1"/>
    </row>
    <row r="78" spans="1:17" ht="27" customHeight="1">
      <c r="B78" s="29">
        <v>1</v>
      </c>
      <c r="C78" s="36" t="s">
        <v>904</v>
      </c>
      <c r="D78" s="29"/>
      <c r="E78" s="29" t="s">
        <v>552</v>
      </c>
      <c r="F78" s="29" t="s">
        <v>189</v>
      </c>
      <c r="G78" s="29"/>
      <c r="H78" s="30">
        <v>1812</v>
      </c>
      <c r="I78" s="29" t="s">
        <v>532</v>
      </c>
      <c r="J78" s="29" t="s">
        <v>1</v>
      </c>
      <c r="K78" s="30">
        <v>906</v>
      </c>
      <c r="L78" s="31">
        <v>89262724.958904073</v>
      </c>
      <c r="M78" s="31">
        <v>57454505.792704836</v>
      </c>
      <c r="N78" s="31">
        <v>68077156.426473245</v>
      </c>
      <c r="O78" s="412">
        <f>SUM(L78:N78)</f>
        <v>214794387.17808217</v>
      </c>
    </row>
    <row r="79" spans="1:17" ht="22.5" customHeight="1">
      <c r="B79" s="461">
        <v>2</v>
      </c>
      <c r="C79" s="431" t="s">
        <v>905</v>
      </c>
      <c r="D79" s="101"/>
      <c r="E79" s="461" t="s">
        <v>552</v>
      </c>
      <c r="F79" s="29" t="s">
        <v>190</v>
      </c>
      <c r="G79" s="461"/>
      <c r="H79" s="468">
        <v>2407</v>
      </c>
      <c r="I79" s="29" t="s">
        <v>679</v>
      </c>
      <c r="J79" s="29" t="s">
        <v>1</v>
      </c>
      <c r="K79" s="30">
        <v>1140</v>
      </c>
      <c r="L79" s="31">
        <v>57317626.938630149</v>
      </c>
      <c r="M79" s="31">
        <v>29269540.154225226</v>
      </c>
      <c r="N79" s="31">
        <v>31922631.777391214</v>
      </c>
      <c r="O79" s="412">
        <f>SUM(L79:N79)</f>
        <v>118509798.87024659</v>
      </c>
    </row>
    <row r="80" spans="1:17" ht="22.5" customHeight="1">
      <c r="B80" s="462"/>
      <c r="C80" s="432"/>
      <c r="D80" s="344"/>
      <c r="E80" s="462"/>
      <c r="F80" s="29" t="s">
        <v>191</v>
      </c>
      <c r="G80" s="462"/>
      <c r="H80" s="469"/>
      <c r="I80" s="29" t="s">
        <v>468</v>
      </c>
      <c r="J80" s="29" t="s">
        <v>11</v>
      </c>
      <c r="K80" s="30">
        <v>1117</v>
      </c>
      <c r="L80" s="31">
        <v>69934582.595505103</v>
      </c>
      <c r="M80" s="31">
        <v>81529207.170372382</v>
      </c>
      <c r="N80" s="31">
        <v>45285602.349405006</v>
      </c>
      <c r="O80" s="412">
        <f>SUM(L80:N80)</f>
        <v>196749392.11528248</v>
      </c>
    </row>
    <row r="81" spans="1:17" ht="28.5" customHeight="1">
      <c r="B81" s="29">
        <v>3</v>
      </c>
      <c r="C81" s="36" t="s">
        <v>906</v>
      </c>
      <c r="D81" s="29"/>
      <c r="E81" s="29" t="s">
        <v>552</v>
      </c>
      <c r="F81" s="29" t="s">
        <v>672</v>
      </c>
      <c r="G81" s="29" t="s">
        <v>916</v>
      </c>
      <c r="H81" s="30">
        <v>3245.08</v>
      </c>
      <c r="I81" s="29" t="s">
        <v>675</v>
      </c>
      <c r="J81" s="29" t="s">
        <v>1</v>
      </c>
      <c r="K81" s="30">
        <v>3245.08</v>
      </c>
      <c r="L81" s="31">
        <v>279774362.35616446</v>
      </c>
      <c r="M81" s="31">
        <v>146362914.41109025</v>
      </c>
      <c r="N81" s="31">
        <v>22425348.270416595</v>
      </c>
      <c r="O81" s="412">
        <f>SUM(L81:N81)</f>
        <v>448562625.03767133</v>
      </c>
    </row>
    <row r="82" spans="1:17" s="1" customFormat="1" ht="12" thickBot="1">
      <c r="A82" s="231"/>
      <c r="C82" s="4"/>
      <c r="H82" s="3"/>
      <c r="I82" s="3"/>
      <c r="J82" s="3"/>
      <c r="K82" s="3"/>
      <c r="L82" s="5"/>
      <c r="M82" s="5"/>
      <c r="N82" s="5"/>
      <c r="O82" s="5"/>
    </row>
    <row r="83" spans="1:17" s="2" customFormat="1" ht="22.5" customHeight="1" thickBot="1">
      <c r="A83" s="231"/>
      <c r="D83" s="1"/>
      <c r="E83" s="503" t="s">
        <v>552</v>
      </c>
      <c r="F83" s="504"/>
      <c r="G83" s="215" t="s">
        <v>930</v>
      </c>
      <c r="H83" s="505" t="s">
        <v>5</v>
      </c>
      <c r="I83" s="506"/>
      <c r="J83" s="507"/>
      <c r="K83" s="215" t="s">
        <v>930</v>
      </c>
      <c r="L83" s="240">
        <f t="shared" ref="L83:N83" si="6">SUM(L77:L82)</f>
        <v>496289296.84920377</v>
      </c>
      <c r="M83" s="240">
        <f t="shared" si="6"/>
        <v>314616167.52839267</v>
      </c>
      <c r="N83" s="240">
        <f t="shared" si="6"/>
        <v>167710738.82368603</v>
      </c>
      <c r="O83" s="240">
        <f>SUM(O77:O82)</f>
        <v>978616203.2012825</v>
      </c>
      <c r="P83" s="400">
        <f>SUM(L83:N83)</f>
        <v>978616203.20128238</v>
      </c>
      <c r="Q83" s="399" t="b">
        <f>O83=P83</f>
        <v>0</v>
      </c>
    </row>
    <row r="84" spans="1:17" s="1" customFormat="1">
      <c r="A84" s="231"/>
      <c r="C84" s="4"/>
      <c r="H84" s="3"/>
      <c r="L84" s="5"/>
      <c r="M84" s="401">
        <f>SUM(M83:N83)</f>
        <v>482326906.35207868</v>
      </c>
      <c r="N84" s="5"/>
      <c r="O84" s="5"/>
    </row>
    <row r="85" spans="1:17" s="1" customFormat="1">
      <c r="A85" s="231"/>
      <c r="C85" s="4"/>
      <c r="H85" s="3"/>
      <c r="L85" s="5"/>
      <c r="M85" s="234"/>
      <c r="N85" s="5"/>
      <c r="O85" s="5"/>
    </row>
    <row r="86" spans="1:17" s="1" customFormat="1">
      <c r="A86" s="231"/>
      <c r="C86" s="4"/>
      <c r="H86" s="3"/>
      <c r="L86" s="5"/>
      <c r="M86" s="234"/>
      <c r="N86" s="5"/>
      <c r="O86" s="5"/>
    </row>
    <row r="87" spans="1:17" s="1" customFormat="1" ht="12" thickBot="1">
      <c r="A87" s="231"/>
      <c r="C87" s="4"/>
      <c r="H87" s="3"/>
      <c r="L87" s="5"/>
      <c r="M87" s="5"/>
      <c r="N87" s="5"/>
      <c r="O87" s="5"/>
    </row>
    <row r="88" spans="1:17" s="2" customFormat="1" ht="22.5" customHeight="1" thickBot="1">
      <c r="A88" s="231"/>
      <c r="C88" s="509" t="s">
        <v>1025</v>
      </c>
      <c r="D88" s="510"/>
      <c r="E88" s="511"/>
      <c r="F88" s="512"/>
      <c r="G88" s="1"/>
      <c r="H88" s="503" t="s">
        <v>620</v>
      </c>
      <c r="I88" s="517"/>
      <c r="J88" s="504"/>
      <c r="K88" s="215" t="s">
        <v>930</v>
      </c>
      <c r="L88" s="240">
        <f>SUM(L36+L53+L71+L83)</f>
        <v>1648102710.0278766</v>
      </c>
      <c r="M88" s="240">
        <f>SUM(M36+M53+M71+M83)</f>
        <v>848855908.0329318</v>
      </c>
      <c r="N88" s="240">
        <f>SUM(N36+N53+N71+N83)</f>
        <v>464532048.62869477</v>
      </c>
      <c r="O88" s="240">
        <f>SUM(L88+M89)</f>
        <v>2961490666.6895032</v>
      </c>
      <c r="P88" s="1"/>
      <c r="Q88" s="1"/>
    </row>
    <row r="89" spans="1:17" ht="22.5" customHeight="1" thickBot="1">
      <c r="B89" s="2"/>
      <c r="C89" s="513"/>
      <c r="D89" s="514"/>
      <c r="E89" s="515"/>
      <c r="F89" s="516"/>
      <c r="G89" s="1"/>
      <c r="H89" s="503" t="s">
        <v>680</v>
      </c>
      <c r="I89" s="517"/>
      <c r="J89" s="504"/>
      <c r="K89" s="445" t="s">
        <v>930</v>
      </c>
      <c r="L89" s="446"/>
      <c r="M89" s="241">
        <f>SUM(M88+N88)</f>
        <v>1313387956.6616266</v>
      </c>
      <c r="N89" s="242"/>
      <c r="O89" s="237" t="s">
        <v>757</v>
      </c>
    </row>
    <row r="90" spans="1:17">
      <c r="B90" s="2"/>
    </row>
    <row r="91" spans="1:17">
      <c r="B91" s="2"/>
    </row>
    <row r="92" spans="1:17">
      <c r="B92" s="2"/>
    </row>
    <row r="93" spans="1:17" hidden="1">
      <c r="B93" s="2"/>
    </row>
    <row r="94" spans="1:17" hidden="1">
      <c r="B94" s="2"/>
    </row>
    <row r="95" spans="1:17" hidden="1">
      <c r="B95" s="2"/>
    </row>
    <row r="96" spans="1:17" hidden="1">
      <c r="B96" s="2"/>
    </row>
    <row r="97" spans="1:17" hidden="1">
      <c r="B97" s="2"/>
    </row>
    <row r="98" spans="1:17" hidden="1">
      <c r="B98" s="2"/>
    </row>
    <row r="99" spans="1:17" hidden="1">
      <c r="B99" s="2"/>
    </row>
    <row r="100" spans="1:17" hidden="1">
      <c r="B100" s="2"/>
    </row>
    <row r="101" spans="1:17" hidden="1">
      <c r="A101" s="232"/>
      <c r="B101" s="2"/>
      <c r="P101" s="2"/>
      <c r="Q101" s="2"/>
    </row>
    <row r="102" spans="1:17" hidden="1">
      <c r="B102" s="2"/>
    </row>
    <row r="103" spans="1:17" hidden="1">
      <c r="B103" s="2"/>
    </row>
    <row r="104" spans="1:17" hidden="1">
      <c r="B104" s="2"/>
    </row>
    <row r="105" spans="1:17" hidden="1">
      <c r="B105" s="2"/>
    </row>
    <row r="106" spans="1:17" hidden="1">
      <c r="B106" s="2"/>
    </row>
    <row r="107" spans="1:17" hidden="1">
      <c r="A107" s="232"/>
      <c r="B107" s="2"/>
      <c r="P107" s="2"/>
      <c r="Q107" s="2"/>
    </row>
    <row r="108" spans="1:17" hidden="1">
      <c r="B108" s="2"/>
    </row>
    <row r="109" spans="1:17" hidden="1">
      <c r="B109" s="2"/>
    </row>
    <row r="110" spans="1:17" hidden="1">
      <c r="B110" s="2"/>
    </row>
    <row r="111" spans="1:17" hidden="1">
      <c r="B111" s="2"/>
    </row>
    <row r="112" spans="1:17" hidden="1">
      <c r="B112" s="2"/>
    </row>
    <row r="113" spans="1:17" hidden="1">
      <c r="B113" s="2"/>
    </row>
    <row r="114" spans="1:17" hidden="1">
      <c r="B114" s="2"/>
    </row>
    <row r="115" spans="1:17" hidden="1">
      <c r="B115" s="2"/>
    </row>
    <row r="116" spans="1:17" hidden="1">
      <c r="A116" s="232"/>
      <c r="B116" s="2"/>
      <c r="P116" s="2"/>
      <c r="Q116" s="2"/>
    </row>
    <row r="117" spans="1:17" hidden="1">
      <c r="B117" s="2"/>
    </row>
    <row r="118" spans="1:17" hidden="1">
      <c r="B118" s="2"/>
    </row>
    <row r="119" spans="1:17" hidden="1">
      <c r="B119" s="2"/>
    </row>
    <row r="120" spans="1:17" hidden="1">
      <c r="B120" s="2"/>
    </row>
    <row r="121" spans="1:17" hidden="1">
      <c r="B121" s="2"/>
    </row>
    <row r="122" spans="1:17" hidden="1">
      <c r="A122" s="232"/>
      <c r="B122" s="2"/>
      <c r="P122" s="2"/>
      <c r="Q122" s="2"/>
    </row>
    <row r="123" spans="1:17" hidden="1">
      <c r="B123" s="2"/>
    </row>
    <row r="124" spans="1:17" hidden="1">
      <c r="B124" s="2"/>
    </row>
    <row r="125" spans="1:17" hidden="1">
      <c r="B125" s="2"/>
    </row>
    <row r="126" spans="1:17" hidden="1">
      <c r="A126" s="232"/>
      <c r="B126" s="2"/>
      <c r="P126" s="2"/>
      <c r="Q126" s="2"/>
    </row>
    <row r="127" spans="1:17" hidden="1">
      <c r="B127" s="2"/>
    </row>
    <row r="132" spans="1:17" hidden="1">
      <c r="A132" s="232"/>
      <c r="P132" s="2"/>
      <c r="Q132" s="2"/>
    </row>
    <row r="136" spans="1:17" hidden="1">
      <c r="A136" s="232"/>
      <c r="P136" s="2"/>
      <c r="Q136" s="2"/>
    </row>
    <row r="142" spans="1:17" hidden="1">
      <c r="A142" s="232"/>
      <c r="P142" s="2"/>
      <c r="Q142" s="2"/>
    </row>
    <row r="145" spans="1:17"/>
    <row r="146" spans="1:17"/>
    <row r="147" spans="1:17"/>
    <row r="148" spans="1:17"/>
    <row r="149" spans="1:17"/>
    <row r="151" spans="1:17" hidden="1">
      <c r="A151" s="232"/>
      <c r="P151" s="2"/>
      <c r="Q151" s="2"/>
    </row>
    <row r="153" spans="1:17" hidden="1">
      <c r="D153" s="10"/>
      <c r="E153" s="10"/>
      <c r="F153" s="10"/>
      <c r="G153" s="10"/>
      <c r="H153" s="11"/>
      <c r="I153" s="10"/>
      <c r="J153" s="10"/>
      <c r="K153" s="10"/>
      <c r="L153" s="13"/>
      <c r="M153" s="13"/>
      <c r="N153" s="13"/>
      <c r="O153" s="13"/>
    </row>
    <row r="154" spans="1:17" hidden="1">
      <c r="D154" s="10"/>
      <c r="E154" s="10"/>
      <c r="F154" s="10"/>
      <c r="G154" s="10"/>
      <c r="H154" s="11"/>
      <c r="I154" s="10"/>
      <c r="J154" s="10"/>
      <c r="K154" s="10"/>
      <c r="L154" s="13"/>
      <c r="M154" s="13"/>
      <c r="N154" s="13"/>
      <c r="O154" s="13"/>
    </row>
    <row r="155" spans="1:17" hidden="1">
      <c r="D155" s="14"/>
      <c r="E155" s="14"/>
      <c r="F155" s="14"/>
      <c r="G155" s="14"/>
      <c r="H155" s="17"/>
      <c r="I155" s="14"/>
      <c r="J155" s="14"/>
      <c r="K155" s="14"/>
      <c r="L155" s="19"/>
      <c r="M155" s="19"/>
      <c r="N155" s="19"/>
      <c r="O155" s="19"/>
    </row>
    <row r="156" spans="1:17" hidden="1">
      <c r="D156" s="14"/>
      <c r="E156" s="14"/>
      <c r="F156" s="14"/>
      <c r="G156" s="14"/>
      <c r="H156" s="17"/>
      <c r="I156" s="14"/>
      <c r="J156" s="14"/>
      <c r="K156" s="14"/>
      <c r="L156" s="19"/>
      <c r="M156" s="19"/>
      <c r="N156" s="19"/>
      <c r="O156" s="19"/>
    </row>
    <row r="157" spans="1:17" hidden="1">
      <c r="A157" s="232"/>
      <c r="D157" s="14"/>
      <c r="E157" s="14"/>
      <c r="F157" s="14"/>
      <c r="G157" s="14"/>
      <c r="H157" s="17"/>
      <c r="I157" s="14"/>
      <c r="J157" s="14"/>
      <c r="K157" s="14"/>
      <c r="L157" s="19"/>
      <c r="M157" s="19"/>
      <c r="N157" s="19"/>
      <c r="O157" s="19"/>
      <c r="P157" s="2"/>
      <c r="Q157" s="2"/>
    </row>
    <row r="158" spans="1:17" hidden="1">
      <c r="D158" s="14"/>
      <c r="E158" s="14"/>
      <c r="F158" s="14"/>
      <c r="G158" s="14"/>
      <c r="H158" s="17"/>
      <c r="I158" s="14"/>
      <c r="J158" s="14"/>
      <c r="K158" s="14"/>
      <c r="L158" s="19"/>
      <c r="M158" s="19"/>
      <c r="N158" s="19"/>
      <c r="O158" s="19"/>
    </row>
    <row r="159" spans="1:17" hidden="1">
      <c r="D159" s="14"/>
      <c r="E159" s="14"/>
      <c r="F159" s="14"/>
      <c r="G159" s="14"/>
      <c r="H159" s="17"/>
      <c r="I159" s="14"/>
      <c r="J159" s="14"/>
      <c r="K159" s="14"/>
      <c r="L159" s="19"/>
      <c r="M159" s="19"/>
      <c r="N159" s="19"/>
      <c r="O159" s="19"/>
    </row>
    <row r="160" spans="1:17" hidden="1">
      <c r="A160" s="232"/>
      <c r="D160" s="14"/>
      <c r="E160" s="14"/>
      <c r="F160" s="14"/>
      <c r="G160" s="14"/>
      <c r="H160" s="17"/>
      <c r="I160" s="14"/>
      <c r="J160" s="14"/>
      <c r="K160" s="14"/>
      <c r="L160" s="19"/>
      <c r="M160" s="19"/>
      <c r="N160" s="19"/>
      <c r="O160" s="19"/>
      <c r="P160" s="2"/>
      <c r="Q160" s="2"/>
    </row>
    <row r="161" spans="1:17" hidden="1">
      <c r="D161" s="14"/>
      <c r="E161" s="14"/>
      <c r="F161" s="14"/>
      <c r="G161" s="14"/>
      <c r="H161" s="17"/>
      <c r="I161" s="14"/>
      <c r="J161" s="14"/>
      <c r="K161" s="14"/>
      <c r="L161" s="19"/>
      <c r="M161" s="19"/>
      <c r="N161" s="19"/>
      <c r="O161" s="19"/>
    </row>
    <row r="162" spans="1:17" hidden="1">
      <c r="D162" s="14"/>
      <c r="E162" s="14"/>
      <c r="F162" s="14"/>
      <c r="G162" s="14"/>
      <c r="H162" s="17"/>
      <c r="I162" s="14"/>
      <c r="J162" s="14"/>
      <c r="K162" s="14"/>
      <c r="L162" s="19"/>
      <c r="M162" s="19"/>
      <c r="N162" s="19"/>
      <c r="O162" s="19"/>
    </row>
    <row r="163" spans="1:17" hidden="1">
      <c r="D163" s="14"/>
      <c r="E163" s="14"/>
      <c r="F163" s="14"/>
      <c r="G163" s="14"/>
      <c r="H163" s="17"/>
      <c r="I163" s="14"/>
      <c r="J163" s="14"/>
      <c r="K163" s="14"/>
      <c r="L163" s="19"/>
      <c r="M163" s="19"/>
      <c r="N163" s="19"/>
      <c r="O163" s="19"/>
    </row>
    <row r="164" spans="1:17" hidden="1">
      <c r="D164" s="14"/>
      <c r="E164" s="14"/>
      <c r="F164" s="14"/>
      <c r="G164" s="14"/>
      <c r="H164" s="17"/>
      <c r="I164" s="14"/>
      <c r="J164" s="14"/>
      <c r="K164" s="14"/>
      <c r="L164" s="19"/>
      <c r="M164" s="19"/>
      <c r="N164" s="19"/>
      <c r="O164" s="19"/>
    </row>
    <row r="165" spans="1:17" hidden="1">
      <c r="A165" s="232"/>
      <c r="D165" s="14"/>
      <c r="E165" s="14"/>
      <c r="F165" s="14"/>
      <c r="G165" s="14"/>
      <c r="H165" s="17"/>
      <c r="I165" s="14"/>
      <c r="J165" s="14"/>
      <c r="K165" s="14"/>
      <c r="L165" s="19"/>
      <c r="M165" s="19"/>
      <c r="N165" s="19"/>
      <c r="O165" s="19"/>
      <c r="P165" s="2"/>
      <c r="Q165" s="2"/>
    </row>
    <row r="166" spans="1:17" hidden="1">
      <c r="A166" s="232"/>
      <c r="D166" s="14"/>
      <c r="E166" s="14"/>
      <c r="F166" s="14"/>
      <c r="G166" s="14"/>
      <c r="H166" s="17"/>
      <c r="I166" s="14"/>
      <c r="J166" s="14"/>
      <c r="K166" s="14"/>
      <c r="L166" s="19"/>
      <c r="M166" s="19"/>
      <c r="N166" s="19"/>
      <c r="O166" s="19"/>
      <c r="P166" s="2"/>
      <c r="Q166" s="2"/>
    </row>
    <row r="167" spans="1:17" hidden="1">
      <c r="D167" s="14"/>
      <c r="E167" s="14"/>
      <c r="F167" s="14"/>
      <c r="G167" s="14"/>
      <c r="H167" s="17"/>
      <c r="I167" s="14"/>
      <c r="J167" s="14"/>
      <c r="K167" s="14"/>
      <c r="L167" s="19"/>
      <c r="M167" s="19"/>
      <c r="N167" s="19"/>
      <c r="O167" s="19"/>
    </row>
    <row r="168" spans="1:17" hidden="1">
      <c r="D168" s="14"/>
      <c r="E168" s="14"/>
      <c r="F168" s="14"/>
      <c r="G168" s="14"/>
      <c r="H168" s="17"/>
      <c r="I168" s="14"/>
      <c r="J168" s="14"/>
      <c r="K168" s="14"/>
      <c r="L168" s="19"/>
      <c r="M168" s="19"/>
      <c r="N168" s="19"/>
      <c r="O168" s="19"/>
    </row>
    <row r="169" spans="1:17" hidden="1">
      <c r="D169" s="14"/>
      <c r="E169" s="14"/>
      <c r="F169" s="14"/>
      <c r="G169" s="14"/>
      <c r="H169" s="17"/>
      <c r="I169" s="14"/>
      <c r="J169" s="14"/>
      <c r="K169" s="14"/>
      <c r="L169" s="19"/>
      <c r="M169" s="19"/>
      <c r="N169" s="19"/>
      <c r="O169" s="19"/>
    </row>
    <row r="170" spans="1:17" hidden="1">
      <c r="D170" s="14"/>
      <c r="E170" s="14"/>
      <c r="F170" s="14"/>
      <c r="G170" s="14"/>
      <c r="H170" s="17"/>
      <c r="I170" s="14"/>
      <c r="J170" s="14"/>
      <c r="K170" s="14"/>
      <c r="L170" s="19"/>
      <c r="M170" s="19"/>
      <c r="N170" s="19"/>
      <c r="O170" s="19"/>
    </row>
    <row r="171" spans="1:17" hidden="1">
      <c r="D171" s="14"/>
      <c r="E171" s="14"/>
      <c r="F171" s="14"/>
      <c r="G171" s="14"/>
      <c r="H171" s="17"/>
      <c r="I171" s="14"/>
      <c r="J171" s="14"/>
      <c r="K171" s="14"/>
      <c r="L171" s="19"/>
      <c r="M171" s="19"/>
      <c r="N171" s="19"/>
      <c r="O171" s="19"/>
    </row>
    <row r="172" spans="1:17" hidden="1">
      <c r="D172" s="14"/>
      <c r="E172" s="14"/>
      <c r="F172" s="14"/>
      <c r="G172" s="14"/>
      <c r="H172" s="17"/>
      <c r="I172" s="14"/>
      <c r="J172" s="14"/>
      <c r="K172" s="14"/>
      <c r="L172" s="19"/>
      <c r="M172" s="19"/>
      <c r="N172" s="19"/>
      <c r="O172" s="19"/>
    </row>
    <row r="173" spans="1:17" hidden="1">
      <c r="D173" s="14"/>
      <c r="E173" s="14"/>
      <c r="F173" s="14"/>
      <c r="G173" s="14"/>
      <c r="H173" s="17"/>
      <c r="I173" s="14"/>
      <c r="J173" s="14"/>
      <c r="K173" s="14"/>
      <c r="L173" s="19"/>
      <c r="M173" s="19"/>
      <c r="N173" s="19"/>
      <c r="O173" s="19"/>
    </row>
    <row r="174" spans="1:17" hidden="1">
      <c r="D174" s="14"/>
      <c r="E174" s="14"/>
      <c r="F174" s="14"/>
      <c r="G174" s="14"/>
      <c r="H174" s="17"/>
      <c r="I174" s="14"/>
      <c r="J174" s="14"/>
      <c r="K174" s="14"/>
      <c r="L174" s="19"/>
      <c r="M174" s="19"/>
      <c r="N174" s="19"/>
      <c r="O174" s="19"/>
    </row>
    <row r="175" spans="1:17" hidden="1">
      <c r="D175" s="14"/>
      <c r="E175" s="14"/>
      <c r="F175" s="14"/>
      <c r="G175" s="14"/>
      <c r="H175" s="17"/>
      <c r="I175" s="14"/>
      <c r="J175" s="14"/>
      <c r="K175" s="14"/>
      <c r="L175" s="19"/>
      <c r="M175" s="19"/>
      <c r="N175" s="19"/>
      <c r="O175" s="19"/>
    </row>
    <row r="176" spans="1:17" hidden="1">
      <c r="D176" s="14"/>
      <c r="E176" s="14"/>
      <c r="F176" s="14"/>
      <c r="G176" s="14"/>
      <c r="H176" s="17"/>
      <c r="I176" s="14"/>
      <c r="J176" s="14"/>
      <c r="K176" s="14"/>
      <c r="L176" s="19"/>
      <c r="M176" s="19"/>
      <c r="N176" s="19"/>
      <c r="O176" s="19"/>
    </row>
    <row r="177" spans="4:15" hidden="1">
      <c r="D177" s="14"/>
      <c r="E177" s="14"/>
      <c r="F177" s="14"/>
      <c r="G177" s="14"/>
      <c r="H177" s="17"/>
      <c r="I177" s="14"/>
      <c r="J177" s="14"/>
      <c r="K177" s="14"/>
      <c r="L177" s="19"/>
      <c r="M177" s="19"/>
      <c r="N177" s="19"/>
      <c r="O177" s="19"/>
    </row>
  </sheetData>
  <mergeCells count="85"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</mergeCell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WWG293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396" customWidth="1"/>
    <col min="17" max="17" width="5.140625" style="396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/>
    <row r="2" spans="1:17" ht="22.5" customHeight="1">
      <c r="B2" s="502" t="s">
        <v>1116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1:17" ht="12" thickBot="1"/>
    <row r="4" spans="1:17" s="2" customFormat="1" ht="28.5" customHeight="1" thickBot="1">
      <c r="A4" s="1"/>
      <c r="B4" s="333" t="s">
        <v>418</v>
      </c>
      <c r="C4" s="334" t="s">
        <v>419</v>
      </c>
      <c r="D4" s="333" t="s">
        <v>1021</v>
      </c>
      <c r="E4" s="334" t="s">
        <v>420</v>
      </c>
      <c r="F4" s="333" t="s">
        <v>421</v>
      </c>
      <c r="G4" s="362" t="s">
        <v>1031</v>
      </c>
      <c r="H4" s="335" t="s">
        <v>422</v>
      </c>
      <c r="I4" s="333" t="s">
        <v>423</v>
      </c>
      <c r="J4" s="333" t="s">
        <v>424</v>
      </c>
      <c r="K4" s="333" t="s">
        <v>425</v>
      </c>
      <c r="L4" s="336" t="s">
        <v>426</v>
      </c>
      <c r="M4" s="336" t="s">
        <v>4</v>
      </c>
      <c r="N4" s="336" t="s">
        <v>6</v>
      </c>
      <c r="O4" s="336" t="s">
        <v>427</v>
      </c>
      <c r="P4" s="396"/>
      <c r="Q4" s="396"/>
    </row>
    <row r="5" spans="1:17" s="2" customFormat="1" ht="15.75" customHeight="1">
      <c r="B5" s="438" t="s">
        <v>757</v>
      </c>
      <c r="C5" s="439"/>
      <c r="D5" s="439"/>
      <c r="E5" s="439"/>
      <c r="F5" s="439"/>
      <c r="G5" s="440"/>
      <c r="H5" s="322" t="s">
        <v>428</v>
      </c>
      <c r="I5" s="433" t="s">
        <v>757</v>
      </c>
      <c r="J5" s="434"/>
      <c r="K5" s="83" t="s">
        <v>428</v>
      </c>
      <c r="L5" s="392"/>
      <c r="M5" s="393"/>
      <c r="N5" s="393"/>
      <c r="O5" s="394" t="s">
        <v>681</v>
      </c>
      <c r="P5" s="397"/>
      <c r="Q5" s="397"/>
    </row>
    <row r="6" spans="1:17" ht="22.5" customHeight="1">
      <c r="B6" s="429">
        <v>1</v>
      </c>
      <c r="C6" s="431" t="s">
        <v>931</v>
      </c>
      <c r="D6" s="100"/>
      <c r="E6" s="429" t="s">
        <v>484</v>
      </c>
      <c r="F6" s="20" t="s">
        <v>218</v>
      </c>
      <c r="G6" s="429"/>
      <c r="H6" s="21">
        <v>254</v>
      </c>
      <c r="I6" s="20" t="s">
        <v>429</v>
      </c>
      <c r="J6" s="20" t="s">
        <v>1</v>
      </c>
      <c r="K6" s="22">
        <v>189</v>
      </c>
      <c r="L6" s="413">
        <v>18900000.00000003</v>
      </c>
      <c r="M6" s="413">
        <v>113397924.10308726</v>
      </c>
      <c r="N6" s="413">
        <v>105159340.28047438</v>
      </c>
      <c r="O6" s="84">
        <f t="shared" ref="O6:O69" si="0">SUM(L6:N6)</f>
        <v>237457264.38356167</v>
      </c>
    </row>
    <row r="7" spans="1:17" ht="22.5" customHeight="1">
      <c r="B7" s="430"/>
      <c r="C7" s="432"/>
      <c r="D7" s="26"/>
      <c r="E7" s="430"/>
      <c r="F7" s="20" t="s">
        <v>283</v>
      </c>
      <c r="G7" s="430"/>
      <c r="H7" s="21">
        <v>65</v>
      </c>
      <c r="I7" s="20" t="s">
        <v>430</v>
      </c>
      <c r="J7" s="20" t="s">
        <v>1</v>
      </c>
      <c r="K7" s="22">
        <v>65</v>
      </c>
      <c r="L7" s="414">
        <v>6500000.0000000149</v>
      </c>
      <c r="M7" s="414">
        <v>35164151.379220307</v>
      </c>
      <c r="N7" s="414">
        <v>32772479.113930378</v>
      </c>
      <c r="O7" s="84">
        <f t="shared" si="0"/>
        <v>74436630.493150696</v>
      </c>
    </row>
    <row r="8" spans="1:17" ht="28.5" customHeight="1">
      <c r="B8" s="20">
        <v>2</v>
      </c>
      <c r="C8" s="36" t="s">
        <v>1050</v>
      </c>
      <c r="D8" s="20">
        <v>19701</v>
      </c>
      <c r="E8" s="20" t="s">
        <v>484</v>
      </c>
      <c r="F8" s="20" t="s">
        <v>286</v>
      </c>
      <c r="G8" s="20"/>
      <c r="H8" s="21">
        <v>420</v>
      </c>
      <c r="I8" s="20" t="s">
        <v>431</v>
      </c>
      <c r="J8" s="20" t="s">
        <v>1</v>
      </c>
      <c r="K8" s="22">
        <v>420</v>
      </c>
      <c r="L8" s="414">
        <v>42000000.00000006</v>
      </c>
      <c r="M8" s="414">
        <v>187784979.34208104</v>
      </c>
      <c r="N8" s="414">
        <v>154171493.13737097</v>
      </c>
      <c r="O8" s="84">
        <f t="shared" si="0"/>
        <v>383956472.47945207</v>
      </c>
    </row>
    <row r="9" spans="1:17" ht="27.75" customHeight="1">
      <c r="B9" s="20">
        <v>3</v>
      </c>
      <c r="C9" s="36" t="s">
        <v>932</v>
      </c>
      <c r="D9" s="20"/>
      <c r="E9" s="20" t="s">
        <v>484</v>
      </c>
      <c r="F9" s="20" t="s">
        <v>287</v>
      </c>
      <c r="G9" s="20"/>
      <c r="H9" s="21">
        <v>460</v>
      </c>
      <c r="I9" s="20" t="s">
        <v>432</v>
      </c>
      <c r="J9" s="20" t="s">
        <v>1</v>
      </c>
      <c r="K9" s="22">
        <v>460</v>
      </c>
      <c r="L9" s="414">
        <v>46000000</v>
      </c>
      <c r="M9" s="414">
        <v>200825880.06011653</v>
      </c>
      <c r="N9" s="414">
        <v>169971322.96728075</v>
      </c>
      <c r="O9" s="84">
        <f t="shared" si="0"/>
        <v>416797203.02739727</v>
      </c>
    </row>
    <row r="10" spans="1:17" ht="29.25" customHeight="1">
      <c r="B10" s="20">
        <v>4</v>
      </c>
      <c r="C10" s="36" t="s">
        <v>933</v>
      </c>
      <c r="D10" s="20"/>
      <c r="E10" s="20" t="s">
        <v>484</v>
      </c>
      <c r="F10" s="20" t="s">
        <v>289</v>
      </c>
      <c r="G10" s="20"/>
      <c r="H10" s="21">
        <v>459</v>
      </c>
      <c r="I10" s="20" t="s">
        <v>290</v>
      </c>
      <c r="J10" s="20" t="s">
        <v>1</v>
      </c>
      <c r="K10" s="22">
        <v>459</v>
      </c>
      <c r="L10" s="414">
        <v>33621883.027397245</v>
      </c>
      <c r="M10" s="414">
        <v>28600463.993165694</v>
      </c>
      <c r="N10" s="414">
        <v>36336902.006834306</v>
      </c>
      <c r="O10" s="84">
        <f t="shared" si="0"/>
        <v>98559249.027397245</v>
      </c>
    </row>
    <row r="11" spans="1:17" ht="22.5" customHeight="1">
      <c r="B11" s="429">
        <v>5</v>
      </c>
      <c r="C11" s="431" t="s">
        <v>934</v>
      </c>
      <c r="D11" s="100"/>
      <c r="E11" s="429" t="s">
        <v>484</v>
      </c>
      <c r="F11" s="20" t="s">
        <v>294</v>
      </c>
      <c r="G11" s="429"/>
      <c r="H11" s="417">
        <v>420</v>
      </c>
      <c r="I11" s="20" t="s">
        <v>433</v>
      </c>
      <c r="J11" s="20" t="s">
        <v>1</v>
      </c>
      <c r="K11" s="22">
        <v>210</v>
      </c>
      <c r="L11" s="414">
        <v>21000000.00000003</v>
      </c>
      <c r="M11" s="414">
        <v>59018606.504116341</v>
      </c>
      <c r="N11" s="414">
        <v>47161962.646568581</v>
      </c>
      <c r="O11" s="84">
        <f t="shared" si="0"/>
        <v>127180569.15068495</v>
      </c>
    </row>
    <row r="12" spans="1:17" ht="22.5" customHeight="1">
      <c r="A12" s="2"/>
      <c r="B12" s="430"/>
      <c r="C12" s="432"/>
      <c r="D12" s="26"/>
      <c r="E12" s="430"/>
      <c r="F12" s="20" t="s">
        <v>295</v>
      </c>
      <c r="G12" s="430"/>
      <c r="H12" s="418"/>
      <c r="I12" s="20" t="s">
        <v>434</v>
      </c>
      <c r="J12" s="20" t="s">
        <v>11</v>
      </c>
      <c r="K12" s="22">
        <v>210</v>
      </c>
      <c r="L12" s="414">
        <v>21000000.000000015</v>
      </c>
      <c r="M12" s="414">
        <v>116215671.47704862</v>
      </c>
      <c r="N12" s="414">
        <v>105306995.41336234</v>
      </c>
      <c r="O12" s="84">
        <f t="shared" si="0"/>
        <v>242522666.89041096</v>
      </c>
      <c r="P12" s="397"/>
      <c r="Q12" s="397"/>
    </row>
    <row r="13" spans="1:17" ht="27.75" customHeight="1">
      <c r="B13" s="20">
        <v>6</v>
      </c>
      <c r="C13" s="36" t="s">
        <v>935</v>
      </c>
      <c r="D13" s="20"/>
      <c r="E13" s="20" t="s">
        <v>484</v>
      </c>
      <c r="F13" s="20" t="s">
        <v>277</v>
      </c>
      <c r="G13" s="20"/>
      <c r="H13" s="21">
        <v>56</v>
      </c>
      <c r="I13" s="20" t="s">
        <v>435</v>
      </c>
      <c r="J13" s="20" t="s">
        <v>1</v>
      </c>
      <c r="K13" s="22">
        <v>56</v>
      </c>
      <c r="L13" s="414">
        <v>5600000</v>
      </c>
      <c r="M13" s="414">
        <v>32539107.852219552</v>
      </c>
      <c r="N13" s="414">
        <v>30446989.065588668</v>
      </c>
      <c r="O13" s="84">
        <f t="shared" si="0"/>
        <v>68586096.91780822</v>
      </c>
    </row>
    <row r="14" spans="1:17" ht="27" customHeight="1">
      <c r="B14" s="20">
        <v>7</v>
      </c>
      <c r="C14" s="36" t="s">
        <v>936</v>
      </c>
      <c r="D14" s="20"/>
      <c r="E14" s="20" t="s">
        <v>484</v>
      </c>
      <c r="F14" s="20" t="s">
        <v>278</v>
      </c>
      <c r="G14" s="20"/>
      <c r="H14" s="21">
        <v>151</v>
      </c>
      <c r="I14" s="20" t="s">
        <v>435</v>
      </c>
      <c r="J14" s="20" t="s">
        <v>1</v>
      </c>
      <c r="K14" s="22">
        <v>151</v>
      </c>
      <c r="L14" s="414">
        <v>15100000.00000003</v>
      </c>
      <c r="M14" s="414">
        <v>73868001.074981809</v>
      </c>
      <c r="N14" s="414">
        <v>67057001.075703122</v>
      </c>
      <c r="O14" s="84">
        <f t="shared" si="0"/>
        <v>156025002.15068495</v>
      </c>
    </row>
    <row r="15" spans="1:17" ht="22.5" customHeight="1">
      <c r="B15" s="429">
        <v>8</v>
      </c>
      <c r="C15" s="431" t="s">
        <v>937</v>
      </c>
      <c r="D15" s="100"/>
      <c r="E15" s="429" t="s">
        <v>484</v>
      </c>
      <c r="F15" s="20" t="s">
        <v>298</v>
      </c>
      <c r="G15" s="429"/>
      <c r="H15" s="417">
        <v>464.8</v>
      </c>
      <c r="I15" s="20" t="s">
        <v>436</v>
      </c>
      <c r="J15" s="20" t="s">
        <v>1</v>
      </c>
      <c r="K15" s="22">
        <v>232.4</v>
      </c>
      <c r="L15" s="414">
        <v>23240000</v>
      </c>
      <c r="M15" s="414">
        <v>114100035.69547474</v>
      </c>
      <c r="N15" s="414">
        <v>100972824.38671702</v>
      </c>
      <c r="O15" s="84">
        <f t="shared" si="0"/>
        <v>238312860.08219177</v>
      </c>
    </row>
    <row r="16" spans="1:17" ht="22.5" customHeight="1">
      <c r="B16" s="430"/>
      <c r="C16" s="432"/>
      <c r="D16" s="26"/>
      <c r="E16" s="430"/>
      <c r="F16" s="20" t="s">
        <v>299</v>
      </c>
      <c r="G16" s="430"/>
      <c r="H16" s="418"/>
      <c r="I16" s="20" t="s">
        <v>437</v>
      </c>
      <c r="J16" s="20" t="s">
        <v>11</v>
      </c>
      <c r="K16" s="22">
        <v>232.4</v>
      </c>
      <c r="L16" s="414">
        <v>23239999.999999985</v>
      </c>
      <c r="M16" s="414">
        <v>128243543.02532746</v>
      </c>
      <c r="N16" s="414">
        <v>114211094.0431657</v>
      </c>
      <c r="O16" s="84">
        <f t="shared" si="0"/>
        <v>265694637.06849313</v>
      </c>
    </row>
    <row r="17" spans="1:17" ht="22.5" customHeight="1">
      <c r="B17" s="429">
        <v>9</v>
      </c>
      <c r="C17" s="431" t="s">
        <v>938</v>
      </c>
      <c r="D17" s="100"/>
      <c r="E17" s="429" t="s">
        <v>484</v>
      </c>
      <c r="F17" s="20" t="s">
        <v>564</v>
      </c>
      <c r="G17" s="429"/>
      <c r="H17" s="417">
        <v>725</v>
      </c>
      <c r="I17" s="20" t="s">
        <v>315</v>
      </c>
      <c r="J17" s="20" t="s">
        <v>1</v>
      </c>
      <c r="K17" s="22">
        <v>362.5</v>
      </c>
      <c r="L17" s="414">
        <v>36250000.000000007</v>
      </c>
      <c r="M17" s="414">
        <v>32851798.813285403</v>
      </c>
      <c r="N17" s="414">
        <v>39035746.077125542</v>
      </c>
      <c r="O17" s="84">
        <f t="shared" si="0"/>
        <v>108137544.89041096</v>
      </c>
    </row>
    <row r="18" spans="1:17" ht="22.5" customHeight="1">
      <c r="A18" s="2"/>
      <c r="B18" s="430"/>
      <c r="C18" s="432"/>
      <c r="D18" s="26"/>
      <c r="E18" s="430"/>
      <c r="F18" s="20" t="s">
        <v>565</v>
      </c>
      <c r="G18" s="430"/>
      <c r="H18" s="418"/>
      <c r="I18" s="20" t="s">
        <v>438</v>
      </c>
      <c r="J18" s="20" t="s">
        <v>11</v>
      </c>
      <c r="K18" s="22">
        <v>362.5</v>
      </c>
      <c r="L18" s="414">
        <v>36249999.999999985</v>
      </c>
      <c r="M18" s="414">
        <v>107902428.26074083</v>
      </c>
      <c r="N18" s="414">
        <v>92097782.095423535</v>
      </c>
      <c r="O18" s="84">
        <f t="shared" si="0"/>
        <v>236250210.35616434</v>
      </c>
      <c r="P18" s="397"/>
      <c r="Q18" s="397"/>
    </row>
    <row r="19" spans="1:17" ht="22.5" customHeight="1">
      <c r="B19" s="429">
        <v>10</v>
      </c>
      <c r="C19" s="431" t="s">
        <v>939</v>
      </c>
      <c r="D19" s="100"/>
      <c r="E19" s="429" t="s">
        <v>484</v>
      </c>
      <c r="F19" s="20" t="s">
        <v>316</v>
      </c>
      <c r="G19" s="429"/>
      <c r="H19" s="417">
        <v>440</v>
      </c>
      <c r="I19" s="20" t="s">
        <v>439</v>
      </c>
      <c r="J19" s="20" t="s">
        <v>1</v>
      </c>
      <c r="K19" s="22">
        <v>220</v>
      </c>
      <c r="L19" s="414">
        <v>19639166.876712352</v>
      </c>
      <c r="M19" s="414">
        <v>72734017.883222759</v>
      </c>
      <c r="N19" s="414">
        <v>57600098.007188208</v>
      </c>
      <c r="O19" s="84">
        <f t="shared" si="0"/>
        <v>149973282.76712331</v>
      </c>
    </row>
    <row r="20" spans="1:17" ht="22.5" customHeight="1">
      <c r="B20" s="430"/>
      <c r="C20" s="432"/>
      <c r="D20" s="26"/>
      <c r="E20" s="430"/>
      <c r="F20" s="20" t="s">
        <v>317</v>
      </c>
      <c r="G20" s="430"/>
      <c r="H20" s="418"/>
      <c r="I20" s="20" t="s">
        <v>318</v>
      </c>
      <c r="J20" s="20" t="s">
        <v>11</v>
      </c>
      <c r="K20" s="22">
        <v>220</v>
      </c>
      <c r="L20" s="414">
        <v>21999999.99999997</v>
      </c>
      <c r="M20" s="414">
        <v>81043518.6917658</v>
      </c>
      <c r="N20" s="414">
        <v>75062863.157549277</v>
      </c>
      <c r="O20" s="84">
        <f t="shared" si="0"/>
        <v>178106381.84931505</v>
      </c>
    </row>
    <row r="21" spans="1:17" ht="22.5" customHeight="1">
      <c r="B21" s="429">
        <v>11</v>
      </c>
      <c r="C21" s="431" t="s">
        <v>940</v>
      </c>
      <c r="D21" s="429" t="s">
        <v>916</v>
      </c>
      <c r="E21" s="429" t="s">
        <v>484</v>
      </c>
      <c r="F21" s="20" t="s">
        <v>326</v>
      </c>
      <c r="G21" s="429"/>
      <c r="H21" s="417">
        <v>884</v>
      </c>
      <c r="I21" s="20" t="s">
        <v>327</v>
      </c>
      <c r="J21" s="20" t="s">
        <v>1</v>
      </c>
      <c r="K21" s="22">
        <v>442</v>
      </c>
      <c r="L21" s="414">
        <v>22377460.520547956</v>
      </c>
      <c r="M21" s="414">
        <v>10972658.720970547</v>
      </c>
      <c r="N21" s="414">
        <v>13973347.279029453</v>
      </c>
      <c r="O21" s="84">
        <f t="shared" si="0"/>
        <v>47323466.520547956</v>
      </c>
    </row>
    <row r="22" spans="1:17" ht="22.5" customHeight="1">
      <c r="B22" s="430"/>
      <c r="C22" s="432"/>
      <c r="D22" s="430"/>
      <c r="E22" s="430"/>
      <c r="F22" s="20" t="s">
        <v>328</v>
      </c>
      <c r="G22" s="430"/>
      <c r="H22" s="418"/>
      <c r="I22" s="20" t="s">
        <v>329</v>
      </c>
      <c r="J22" s="20" t="s">
        <v>11</v>
      </c>
      <c r="K22" s="22">
        <v>442</v>
      </c>
      <c r="L22" s="414">
        <v>44199999.999999955</v>
      </c>
      <c r="M22" s="414">
        <v>105690549.86699818</v>
      </c>
      <c r="N22" s="414">
        <v>102447532.28368677</v>
      </c>
      <c r="O22" s="84">
        <f t="shared" si="0"/>
        <v>252338082.15068489</v>
      </c>
    </row>
    <row r="23" spans="1:17" ht="22.5" customHeight="1">
      <c r="B23" s="429">
        <v>12</v>
      </c>
      <c r="C23" s="431" t="s">
        <v>941</v>
      </c>
      <c r="D23" s="100"/>
      <c r="E23" s="429" t="s">
        <v>484</v>
      </c>
      <c r="F23" s="20" t="s">
        <v>568</v>
      </c>
      <c r="G23" s="429"/>
      <c r="H23" s="417">
        <v>1797.24</v>
      </c>
      <c r="I23" s="24" t="s">
        <v>337</v>
      </c>
      <c r="J23" s="20" t="s">
        <v>1</v>
      </c>
      <c r="K23" s="22">
        <v>898.62</v>
      </c>
      <c r="L23" s="414">
        <v>89862000</v>
      </c>
      <c r="M23" s="414">
        <v>128281047.49715352</v>
      </c>
      <c r="N23" s="414">
        <v>130309698.74394238</v>
      </c>
      <c r="O23" s="84">
        <f t="shared" si="0"/>
        <v>348452746.2410959</v>
      </c>
    </row>
    <row r="24" spans="1:17" ht="22.5" customHeight="1">
      <c r="A24" s="2"/>
      <c r="B24" s="437"/>
      <c r="C24" s="455"/>
      <c r="D24" s="343"/>
      <c r="E24" s="437"/>
      <c r="F24" s="20" t="s">
        <v>569</v>
      </c>
      <c r="G24" s="430"/>
      <c r="H24" s="418"/>
      <c r="I24" s="24" t="s">
        <v>440</v>
      </c>
      <c r="J24" s="20" t="s">
        <v>11</v>
      </c>
      <c r="K24" s="22">
        <v>898.62</v>
      </c>
      <c r="L24" s="414">
        <v>89862000</v>
      </c>
      <c r="M24" s="414">
        <v>158240029.05698687</v>
      </c>
      <c r="N24" s="414">
        <v>155955483.63890356</v>
      </c>
      <c r="O24" s="84">
        <f t="shared" si="0"/>
        <v>404057512.69589043</v>
      </c>
      <c r="P24" s="397"/>
      <c r="Q24" s="397"/>
    </row>
    <row r="25" spans="1:17" ht="28.5" customHeight="1">
      <c r="B25" s="20">
        <v>13</v>
      </c>
      <c r="C25" s="81" t="s">
        <v>942</v>
      </c>
      <c r="D25" s="20"/>
      <c r="E25" s="20" t="s">
        <v>669</v>
      </c>
      <c r="F25" s="20" t="s">
        <v>380</v>
      </c>
      <c r="G25" s="20"/>
      <c r="H25" s="21">
        <v>1200</v>
      </c>
      <c r="I25" s="24" t="s">
        <v>442</v>
      </c>
      <c r="J25" s="20" t="s">
        <v>1</v>
      </c>
      <c r="K25" s="22">
        <v>1125.49</v>
      </c>
      <c r="L25" s="414">
        <v>0</v>
      </c>
      <c r="M25" s="414">
        <v>0</v>
      </c>
      <c r="N25" s="414">
        <v>0</v>
      </c>
      <c r="O25" s="84">
        <f>SUM(L25:N25)</f>
        <v>0</v>
      </c>
      <c r="P25" s="397"/>
      <c r="Q25" s="397"/>
    </row>
    <row r="26" spans="1:17" ht="22.5" customHeight="1">
      <c r="B26" s="429">
        <v>14</v>
      </c>
      <c r="C26" s="431" t="s">
        <v>943</v>
      </c>
      <c r="D26" s="100"/>
      <c r="E26" s="429" t="s">
        <v>484</v>
      </c>
      <c r="F26" s="20" t="s">
        <v>351</v>
      </c>
      <c r="G26" s="429"/>
      <c r="H26" s="417">
        <v>605.66999999999996</v>
      </c>
      <c r="I26" s="20" t="s">
        <v>443</v>
      </c>
      <c r="J26" s="20" t="s">
        <v>1</v>
      </c>
      <c r="K26" s="22">
        <v>302.83</v>
      </c>
      <c r="L26" s="23">
        <v>0</v>
      </c>
      <c r="M26" s="23">
        <v>0</v>
      </c>
      <c r="N26" s="23">
        <v>0</v>
      </c>
      <c r="O26" s="84">
        <f>SUM(L26:N26)</f>
        <v>0</v>
      </c>
      <c r="P26" s="397"/>
      <c r="Q26" s="397"/>
    </row>
    <row r="27" spans="1:17" ht="22.5" customHeight="1">
      <c r="B27" s="437"/>
      <c r="C27" s="455"/>
      <c r="D27" s="343"/>
      <c r="E27" s="437"/>
      <c r="F27" s="20" t="s">
        <v>352</v>
      </c>
      <c r="G27" s="430"/>
      <c r="H27" s="418"/>
      <c r="I27" s="20" t="s">
        <v>444</v>
      </c>
      <c r="J27" s="20" t="s">
        <v>11</v>
      </c>
      <c r="K27" s="22">
        <v>300.31</v>
      </c>
      <c r="L27" s="23">
        <v>0</v>
      </c>
      <c r="M27" s="23">
        <v>0</v>
      </c>
      <c r="N27" s="23">
        <v>0</v>
      </c>
      <c r="O27" s="84">
        <f>SUM(L27:N27)</f>
        <v>0</v>
      </c>
      <c r="P27" s="397"/>
      <c r="Q27" s="397"/>
    </row>
    <row r="28" spans="1:17" ht="22.5" customHeight="1">
      <c r="B28" s="430"/>
      <c r="C28" s="432"/>
      <c r="D28" s="26"/>
      <c r="E28" s="430"/>
      <c r="F28" s="20" t="s">
        <v>370</v>
      </c>
      <c r="G28" s="20"/>
      <c r="H28" s="21">
        <v>2086.2600000000002</v>
      </c>
      <c r="I28" s="20" t="s">
        <v>445</v>
      </c>
      <c r="J28" s="20" t="s">
        <v>1</v>
      </c>
      <c r="K28" s="22">
        <v>2069.2800000000002</v>
      </c>
      <c r="L28" s="23">
        <v>0</v>
      </c>
      <c r="M28" s="23">
        <v>0</v>
      </c>
      <c r="N28" s="23">
        <v>0</v>
      </c>
      <c r="O28" s="84">
        <f t="shared" si="0"/>
        <v>0</v>
      </c>
    </row>
    <row r="29" spans="1:17" ht="22.5" customHeight="1">
      <c r="B29" s="429">
        <v>15</v>
      </c>
      <c r="C29" s="431" t="s">
        <v>944</v>
      </c>
      <c r="D29" s="100"/>
      <c r="E29" s="429" t="s">
        <v>484</v>
      </c>
      <c r="F29" s="20" t="s">
        <v>367</v>
      </c>
      <c r="G29" s="429"/>
      <c r="H29" s="417">
        <v>642.79999999999995</v>
      </c>
      <c r="I29" s="20" t="s">
        <v>446</v>
      </c>
      <c r="J29" s="20" t="s">
        <v>1</v>
      </c>
      <c r="K29" s="22">
        <v>307.58</v>
      </c>
      <c r="L29" s="23">
        <v>30758400.000000007</v>
      </c>
      <c r="M29" s="23">
        <v>17348350.317203797</v>
      </c>
      <c r="N29" s="23">
        <v>5399316.8932071608</v>
      </c>
      <c r="O29" s="84">
        <f t="shared" si="0"/>
        <v>53506067.210410967</v>
      </c>
    </row>
    <row r="30" spans="1:17" ht="22.5" customHeight="1">
      <c r="A30" s="2"/>
      <c r="B30" s="430"/>
      <c r="C30" s="432"/>
      <c r="D30" s="26"/>
      <c r="E30" s="430"/>
      <c r="F30" s="20" t="s">
        <v>447</v>
      </c>
      <c r="G30" s="430"/>
      <c r="H30" s="418"/>
      <c r="I30" s="20" t="s">
        <v>448</v>
      </c>
      <c r="J30" s="20" t="s">
        <v>11</v>
      </c>
      <c r="K30" s="22">
        <v>289.3</v>
      </c>
      <c r="L30" s="23">
        <v>23144160</v>
      </c>
      <c r="M30" s="23">
        <v>12646611.029368661</v>
      </c>
      <c r="N30" s="23">
        <v>3254120.6632340774</v>
      </c>
      <c r="O30" s="84">
        <f t="shared" si="0"/>
        <v>39044891.692602739</v>
      </c>
      <c r="P30" s="397"/>
      <c r="Q30" s="397"/>
    </row>
    <row r="31" spans="1:17" ht="22.5" customHeight="1">
      <c r="B31" s="429">
        <v>16</v>
      </c>
      <c r="C31" s="431" t="s">
        <v>945</v>
      </c>
      <c r="D31" s="100"/>
      <c r="E31" s="461" t="s">
        <v>484</v>
      </c>
      <c r="F31" s="20" t="s">
        <v>363</v>
      </c>
      <c r="G31" s="429"/>
      <c r="H31" s="417">
        <v>388.32</v>
      </c>
      <c r="I31" s="20" t="s">
        <v>449</v>
      </c>
      <c r="J31" s="20" t="s">
        <v>1</v>
      </c>
      <c r="K31" s="22">
        <v>182.29</v>
      </c>
      <c r="L31" s="23">
        <v>18229100.000000011</v>
      </c>
      <c r="M31" s="23">
        <v>10006556.680346299</v>
      </c>
      <c r="N31" s="23">
        <v>2965332.3969139727</v>
      </c>
      <c r="O31" s="84">
        <f t="shared" si="0"/>
        <v>31200989.077260282</v>
      </c>
    </row>
    <row r="32" spans="1:17" ht="22.5" customHeight="1">
      <c r="B32" s="437"/>
      <c r="C32" s="455"/>
      <c r="D32" s="343"/>
      <c r="E32" s="463"/>
      <c r="F32" s="20" t="s">
        <v>364</v>
      </c>
      <c r="G32" s="430"/>
      <c r="H32" s="418"/>
      <c r="I32" s="20" t="s">
        <v>450</v>
      </c>
      <c r="J32" s="20" t="s">
        <v>11</v>
      </c>
      <c r="K32" s="22">
        <v>194.16</v>
      </c>
      <c r="L32" s="23">
        <v>19415999.999999996</v>
      </c>
      <c r="M32" s="23">
        <v>10463197.832372002</v>
      </c>
      <c r="N32" s="23">
        <v>2834846.7292718329</v>
      </c>
      <c r="O32" s="84">
        <f t="shared" si="0"/>
        <v>32714044.561643831</v>
      </c>
    </row>
    <row r="33" spans="1:17" ht="22.5" customHeight="1">
      <c r="B33" s="429">
        <v>17</v>
      </c>
      <c r="C33" s="431" t="s">
        <v>1046</v>
      </c>
      <c r="D33" s="100"/>
      <c r="E33" s="461" t="s">
        <v>484</v>
      </c>
      <c r="F33" s="20" t="s">
        <v>381</v>
      </c>
      <c r="G33" s="429"/>
      <c r="H33" s="417">
        <v>1957.39</v>
      </c>
      <c r="I33" s="20" t="s">
        <v>451</v>
      </c>
      <c r="J33" s="20" t="s">
        <v>1</v>
      </c>
      <c r="K33" s="22">
        <v>1065.7249999999999</v>
      </c>
      <c r="L33" s="23">
        <v>0</v>
      </c>
      <c r="M33" s="23">
        <v>0</v>
      </c>
      <c r="N33" s="23">
        <v>0</v>
      </c>
      <c r="O33" s="84">
        <f t="shared" si="0"/>
        <v>0</v>
      </c>
    </row>
    <row r="34" spans="1:17" ht="22.5" customHeight="1">
      <c r="B34" s="437"/>
      <c r="C34" s="455"/>
      <c r="D34" s="343"/>
      <c r="E34" s="463"/>
      <c r="F34" s="20" t="s">
        <v>382</v>
      </c>
      <c r="G34" s="430"/>
      <c r="H34" s="418"/>
      <c r="I34" s="20" t="s">
        <v>452</v>
      </c>
      <c r="J34" s="20" t="s">
        <v>11</v>
      </c>
      <c r="K34" s="22">
        <v>891.67</v>
      </c>
      <c r="L34" s="23">
        <v>0</v>
      </c>
      <c r="M34" s="23">
        <v>0</v>
      </c>
      <c r="N34" s="23">
        <v>0</v>
      </c>
      <c r="O34" s="84">
        <f t="shared" si="0"/>
        <v>0</v>
      </c>
    </row>
    <row r="35" spans="1:17" ht="27.75" customHeight="1">
      <c r="B35" s="20">
        <v>18</v>
      </c>
      <c r="C35" s="36" t="s">
        <v>946</v>
      </c>
      <c r="D35" s="20"/>
      <c r="E35" s="20" t="s">
        <v>484</v>
      </c>
      <c r="F35" s="20" t="s">
        <v>344</v>
      </c>
      <c r="G35" s="20"/>
      <c r="H35" s="21">
        <v>788</v>
      </c>
      <c r="I35" s="20" t="s">
        <v>453</v>
      </c>
      <c r="J35" s="20" t="s">
        <v>11</v>
      </c>
      <c r="K35" s="22">
        <v>314.12</v>
      </c>
      <c r="L35" s="23">
        <v>0</v>
      </c>
      <c r="M35" s="23">
        <v>0</v>
      </c>
      <c r="N35" s="23">
        <v>0</v>
      </c>
      <c r="O35" s="84">
        <f t="shared" si="0"/>
        <v>0</v>
      </c>
    </row>
    <row r="36" spans="1:17" ht="22.5" customHeight="1">
      <c r="B36" s="429">
        <v>19</v>
      </c>
      <c r="C36" s="431" t="s">
        <v>947</v>
      </c>
      <c r="D36" s="100"/>
      <c r="E36" s="429" t="s">
        <v>484</v>
      </c>
      <c r="F36" s="20" t="s">
        <v>349</v>
      </c>
      <c r="G36" s="429"/>
      <c r="H36" s="417">
        <v>246.28</v>
      </c>
      <c r="I36" s="20" t="s">
        <v>455</v>
      </c>
      <c r="J36" s="20" t="s">
        <v>1</v>
      </c>
      <c r="K36" s="22">
        <v>118.88</v>
      </c>
      <c r="L36" s="23">
        <v>0</v>
      </c>
      <c r="M36" s="23">
        <v>0</v>
      </c>
      <c r="N36" s="23">
        <v>0</v>
      </c>
      <c r="O36" s="84">
        <f t="shared" si="0"/>
        <v>0</v>
      </c>
    </row>
    <row r="37" spans="1:17" ht="22.5" customHeight="1">
      <c r="A37" s="2"/>
      <c r="B37" s="430"/>
      <c r="C37" s="432"/>
      <c r="D37" s="26"/>
      <c r="E37" s="430"/>
      <c r="F37" s="20" t="s">
        <v>350</v>
      </c>
      <c r="G37" s="430"/>
      <c r="H37" s="418"/>
      <c r="I37" s="20" t="s">
        <v>456</v>
      </c>
      <c r="J37" s="20" t="s">
        <v>11</v>
      </c>
      <c r="K37" s="22">
        <v>119.31</v>
      </c>
      <c r="L37" s="23">
        <v>0.34505205461755395</v>
      </c>
      <c r="M37" s="23">
        <v>-1.8301939116153E-2</v>
      </c>
      <c r="N37" s="23">
        <v>1.8301939116153E-2</v>
      </c>
      <c r="O37" s="84">
        <f t="shared" si="0"/>
        <v>0.34505205461755395</v>
      </c>
      <c r="P37" s="397"/>
      <c r="Q37" s="397"/>
    </row>
    <row r="38" spans="1:17" ht="22.5" customHeight="1">
      <c r="B38" s="429">
        <v>20</v>
      </c>
      <c r="C38" s="431" t="s">
        <v>948</v>
      </c>
      <c r="D38" s="100"/>
      <c r="E38" s="429" t="s">
        <v>484</v>
      </c>
      <c r="F38" s="20" t="s">
        <v>353</v>
      </c>
      <c r="G38" s="429"/>
      <c r="H38" s="417">
        <v>338</v>
      </c>
      <c r="I38" s="20" t="s">
        <v>457</v>
      </c>
      <c r="J38" s="20" t="s">
        <v>1</v>
      </c>
      <c r="K38" s="22">
        <v>159.82</v>
      </c>
      <c r="L38" s="23">
        <v>0</v>
      </c>
      <c r="M38" s="23">
        <v>0</v>
      </c>
      <c r="N38" s="23">
        <v>0</v>
      </c>
      <c r="O38" s="84">
        <f t="shared" si="0"/>
        <v>0</v>
      </c>
    </row>
    <row r="39" spans="1:17" ht="22.5" customHeight="1">
      <c r="B39" s="430"/>
      <c r="C39" s="432"/>
      <c r="D39" s="26"/>
      <c r="E39" s="430"/>
      <c r="F39" s="20" t="s">
        <v>354</v>
      </c>
      <c r="G39" s="430"/>
      <c r="H39" s="418"/>
      <c r="I39" s="20" t="s">
        <v>458</v>
      </c>
      <c r="J39" s="20" t="s">
        <v>11</v>
      </c>
      <c r="K39" s="22">
        <v>160.25</v>
      </c>
      <c r="L39" s="23">
        <v>0</v>
      </c>
      <c r="M39" s="23">
        <v>0</v>
      </c>
      <c r="N39" s="23">
        <v>0</v>
      </c>
      <c r="O39" s="84">
        <f t="shared" si="0"/>
        <v>0</v>
      </c>
    </row>
    <row r="40" spans="1:17" ht="22.5" customHeight="1">
      <c r="B40" s="429">
        <v>21</v>
      </c>
      <c r="C40" s="431" t="s">
        <v>949</v>
      </c>
      <c r="D40" s="100"/>
      <c r="E40" s="429" t="s">
        <v>484</v>
      </c>
      <c r="F40" s="20" t="s">
        <v>355</v>
      </c>
      <c r="G40" s="429" t="s">
        <v>916</v>
      </c>
      <c r="H40" s="417">
        <v>2896.8</v>
      </c>
      <c r="I40" s="20" t="s">
        <v>459</v>
      </c>
      <c r="J40" s="20" t="s">
        <v>1</v>
      </c>
      <c r="K40" s="22">
        <v>1314.11</v>
      </c>
      <c r="L40" s="23">
        <v>131411342.99999994</v>
      </c>
      <c r="M40" s="23">
        <v>63362989.746130712</v>
      </c>
      <c r="N40" s="23">
        <v>14461288.685847366</v>
      </c>
      <c r="O40" s="84">
        <f t="shared" si="0"/>
        <v>209235621.43197802</v>
      </c>
    </row>
    <row r="41" spans="1:17" ht="22.5" customHeight="1">
      <c r="B41" s="430"/>
      <c r="C41" s="432"/>
      <c r="D41" s="26"/>
      <c r="E41" s="430"/>
      <c r="F41" s="20" t="s">
        <v>356</v>
      </c>
      <c r="G41" s="430"/>
      <c r="H41" s="418"/>
      <c r="I41" s="20" t="s">
        <v>449</v>
      </c>
      <c r="J41" s="20" t="s">
        <v>11</v>
      </c>
      <c r="K41" s="22">
        <v>1448.4</v>
      </c>
      <c r="L41" s="23">
        <v>151259215.1780822</v>
      </c>
      <c r="M41" s="23">
        <v>34234521.21730756</v>
      </c>
      <c r="N41" s="23">
        <v>12206142.78269244</v>
      </c>
      <c r="O41" s="84">
        <f t="shared" si="0"/>
        <v>197699879.1780822</v>
      </c>
    </row>
    <row r="42" spans="1:17" ht="22.5" customHeight="1">
      <c r="B42" s="429">
        <v>22</v>
      </c>
      <c r="C42" s="431" t="s">
        <v>950</v>
      </c>
      <c r="D42" s="100"/>
      <c r="E42" s="429" t="s">
        <v>484</v>
      </c>
      <c r="F42" s="20" t="s">
        <v>365</v>
      </c>
      <c r="G42" s="429"/>
      <c r="H42" s="417">
        <v>1029.48</v>
      </c>
      <c r="I42" s="20" t="s">
        <v>460</v>
      </c>
      <c r="J42" s="20" t="s">
        <v>1</v>
      </c>
      <c r="K42" s="22">
        <v>489.39</v>
      </c>
      <c r="L42" s="31">
        <v>0</v>
      </c>
      <c r="M42" s="31">
        <v>0</v>
      </c>
      <c r="N42" s="31">
        <v>0</v>
      </c>
      <c r="O42" s="84">
        <f t="shared" si="0"/>
        <v>0</v>
      </c>
    </row>
    <row r="43" spans="1:17" ht="22.5" customHeight="1">
      <c r="A43" s="2"/>
      <c r="B43" s="430"/>
      <c r="C43" s="432"/>
      <c r="D43" s="26"/>
      <c r="E43" s="430"/>
      <c r="F43" s="20" t="s">
        <v>366</v>
      </c>
      <c r="G43" s="430"/>
      <c r="H43" s="418"/>
      <c r="I43" s="20" t="s">
        <v>461</v>
      </c>
      <c r="J43" s="20" t="s">
        <v>11</v>
      </c>
      <c r="K43" s="22">
        <v>486.11</v>
      </c>
      <c r="L43" s="31">
        <v>0</v>
      </c>
      <c r="M43" s="31">
        <v>0</v>
      </c>
      <c r="N43" s="31">
        <v>0</v>
      </c>
      <c r="O43" s="84">
        <f t="shared" si="0"/>
        <v>0</v>
      </c>
      <c r="P43" s="397"/>
      <c r="Q43" s="397"/>
    </row>
    <row r="44" spans="1:17" ht="22.5" customHeight="1">
      <c r="B44" s="429">
        <v>23</v>
      </c>
      <c r="C44" s="431" t="s">
        <v>1035</v>
      </c>
      <c r="D44" s="100">
        <v>15601</v>
      </c>
      <c r="E44" s="429" t="s">
        <v>484</v>
      </c>
      <c r="F44" s="20" t="s">
        <v>377</v>
      </c>
      <c r="G44" s="429"/>
      <c r="H44" s="417">
        <v>596.38</v>
      </c>
      <c r="I44" s="20" t="s">
        <v>462</v>
      </c>
      <c r="J44" s="20" t="s">
        <v>1</v>
      </c>
      <c r="K44" s="22">
        <v>295.82</v>
      </c>
      <c r="L44" s="23">
        <v>0.49041095934808254</v>
      </c>
      <c r="M44" s="23">
        <v>-1.355601424632007E-3</v>
      </c>
      <c r="N44" s="23">
        <v>1.355601424632007E-3</v>
      </c>
      <c r="O44" s="84">
        <f t="shared" si="0"/>
        <v>0.49041095934808254</v>
      </c>
    </row>
    <row r="45" spans="1:17" ht="22.5" customHeight="1">
      <c r="B45" s="430"/>
      <c r="C45" s="432"/>
      <c r="D45" s="26"/>
      <c r="E45" s="430"/>
      <c r="F45" s="20" t="s">
        <v>378</v>
      </c>
      <c r="G45" s="430"/>
      <c r="H45" s="418"/>
      <c r="I45" s="20" t="s">
        <v>463</v>
      </c>
      <c r="J45" s="20" t="s">
        <v>11</v>
      </c>
      <c r="K45" s="22">
        <v>288</v>
      </c>
      <c r="L45" s="23">
        <v>0.12328767031431198</v>
      </c>
      <c r="M45" s="23">
        <v>-3.7087633426058785E-3</v>
      </c>
      <c r="N45" s="23">
        <v>3.7087633426058785E-3</v>
      </c>
      <c r="O45" s="84">
        <f t="shared" si="0"/>
        <v>0.12328767031431198</v>
      </c>
    </row>
    <row r="46" spans="1:17" ht="22.5" customHeight="1">
      <c r="A46" s="2"/>
      <c r="B46" s="429">
        <v>24</v>
      </c>
      <c r="C46" s="431" t="s">
        <v>951</v>
      </c>
      <c r="D46" s="100"/>
      <c r="E46" s="429" t="s">
        <v>484</v>
      </c>
      <c r="F46" s="20" t="s">
        <v>464</v>
      </c>
      <c r="G46" s="429"/>
      <c r="H46" s="417">
        <v>584.86</v>
      </c>
      <c r="I46" s="20" t="s">
        <v>465</v>
      </c>
      <c r="J46" s="20" t="s">
        <v>1</v>
      </c>
      <c r="K46" s="22">
        <v>262.16000000000003</v>
      </c>
      <c r="L46" s="23">
        <v>0.21205479465425014</v>
      </c>
      <c r="M46" s="23">
        <v>0</v>
      </c>
      <c r="N46" s="23">
        <v>0</v>
      </c>
      <c r="O46" s="84">
        <f t="shared" si="0"/>
        <v>0.21205479465425014</v>
      </c>
      <c r="P46" s="397"/>
      <c r="Q46" s="397"/>
    </row>
    <row r="47" spans="1:17" ht="22.5" customHeight="1">
      <c r="B47" s="430"/>
      <c r="C47" s="432"/>
      <c r="D47" s="26"/>
      <c r="E47" s="430"/>
      <c r="F47" s="20" t="s">
        <v>379</v>
      </c>
      <c r="G47" s="430"/>
      <c r="H47" s="418"/>
      <c r="I47" s="20" t="s">
        <v>466</v>
      </c>
      <c r="J47" s="20" t="s">
        <v>1</v>
      </c>
      <c r="K47" s="22">
        <v>289.67</v>
      </c>
      <c r="L47" s="23">
        <v>1.2000000001862645</v>
      </c>
      <c r="M47" s="23">
        <v>-4.2277950799628483E-3</v>
      </c>
      <c r="N47" s="23">
        <v>4.2277950799628483E-3</v>
      </c>
      <c r="O47" s="84">
        <f t="shared" si="0"/>
        <v>1.2000000001862645</v>
      </c>
    </row>
    <row r="48" spans="1:17" ht="36.75" customHeight="1">
      <c r="B48" s="20">
        <v>25</v>
      </c>
      <c r="C48" s="36" t="s">
        <v>952</v>
      </c>
      <c r="D48" s="367" t="s">
        <v>1043</v>
      </c>
      <c r="E48" s="20" t="s">
        <v>484</v>
      </c>
      <c r="F48" s="20" t="s">
        <v>411</v>
      </c>
      <c r="G48" s="20" t="s">
        <v>916</v>
      </c>
      <c r="H48" s="21">
        <v>526</v>
      </c>
      <c r="I48" s="20" t="s">
        <v>463</v>
      </c>
      <c r="J48" s="20" t="s">
        <v>1</v>
      </c>
      <c r="K48" s="22">
        <v>505</v>
      </c>
      <c r="L48" s="31">
        <v>0.40821917727589607</v>
      </c>
      <c r="M48" s="31">
        <v>-1.7857008686620896E-3</v>
      </c>
      <c r="N48" s="31">
        <v>1.7857008686620896E-3</v>
      </c>
      <c r="O48" s="84">
        <f>SUM(L48:N48)</f>
        <v>0.40821917727589607</v>
      </c>
      <c r="P48" s="397"/>
      <c r="Q48" s="397"/>
    </row>
    <row r="49" spans="1:17" ht="26.25" customHeight="1">
      <c r="B49" s="20">
        <v>26</v>
      </c>
      <c r="C49" s="36" t="s">
        <v>953</v>
      </c>
      <c r="D49" s="20"/>
      <c r="E49" s="20" t="s">
        <v>484</v>
      </c>
      <c r="F49" s="20" t="s">
        <v>412</v>
      </c>
      <c r="G49" s="20" t="s">
        <v>916</v>
      </c>
      <c r="H49" s="21">
        <v>747.6</v>
      </c>
      <c r="I49" s="20" t="s">
        <v>467</v>
      </c>
      <c r="J49" s="20" t="s">
        <v>1</v>
      </c>
      <c r="K49" s="22">
        <v>698</v>
      </c>
      <c r="L49" s="31">
        <v>0.16164383664727211</v>
      </c>
      <c r="M49" s="31">
        <v>0</v>
      </c>
      <c r="N49" s="31">
        <v>0</v>
      </c>
      <c r="O49" s="84">
        <f>SUM(L49:N49)</f>
        <v>0.16164383664727211</v>
      </c>
      <c r="P49" s="397"/>
      <c r="Q49" s="397"/>
    </row>
    <row r="50" spans="1:17" ht="38.25" customHeight="1">
      <c r="A50" s="2"/>
      <c r="B50" s="20">
        <v>27</v>
      </c>
      <c r="C50" s="36" t="s">
        <v>954</v>
      </c>
      <c r="D50" s="20"/>
      <c r="E50" s="20" t="s">
        <v>484</v>
      </c>
      <c r="F50" s="20" t="s">
        <v>413</v>
      </c>
      <c r="G50" s="20"/>
      <c r="H50" s="21">
        <v>1998</v>
      </c>
      <c r="I50" s="20" t="s">
        <v>468</v>
      </c>
      <c r="J50" s="20" t="s">
        <v>1</v>
      </c>
      <c r="K50" s="22">
        <v>1812</v>
      </c>
      <c r="L50" s="23">
        <v>0.40547946095466614</v>
      </c>
      <c r="M50" s="23">
        <v>-1.006477785273774E-2</v>
      </c>
      <c r="N50" s="23">
        <v>1.006477785273774E-2</v>
      </c>
      <c r="O50" s="84">
        <f t="shared" si="0"/>
        <v>0.40547946095466614</v>
      </c>
      <c r="P50" s="397"/>
      <c r="Q50" s="397"/>
    </row>
    <row r="51" spans="1:17" ht="28.5" customHeight="1">
      <c r="B51" s="20">
        <v>28</v>
      </c>
      <c r="C51" s="36" t="s">
        <v>955</v>
      </c>
      <c r="D51" s="20"/>
      <c r="E51" s="20" t="s">
        <v>484</v>
      </c>
      <c r="F51" s="20" t="s">
        <v>416</v>
      </c>
      <c r="G51" s="20"/>
      <c r="H51" s="21">
        <v>352</v>
      </c>
      <c r="I51" s="20" t="s">
        <v>468</v>
      </c>
      <c r="J51" s="20" t="s">
        <v>1</v>
      </c>
      <c r="K51" s="22">
        <v>325</v>
      </c>
      <c r="L51" s="23">
        <v>26014000.000000007</v>
      </c>
      <c r="M51" s="23">
        <v>27183810.881150685</v>
      </c>
      <c r="N51" s="23">
        <v>3898449.9613150693</v>
      </c>
      <c r="O51" s="84">
        <f t="shared" si="0"/>
        <v>57096260.842465758</v>
      </c>
    </row>
    <row r="52" spans="1:17" ht="22.5" customHeight="1">
      <c r="B52" s="429">
        <v>29</v>
      </c>
      <c r="C52" s="431" t="s">
        <v>956</v>
      </c>
      <c r="D52" s="100"/>
      <c r="E52" s="429" t="s">
        <v>484</v>
      </c>
      <c r="F52" s="20" t="s">
        <v>554</v>
      </c>
      <c r="G52" s="429"/>
      <c r="H52" s="417">
        <v>4530</v>
      </c>
      <c r="I52" s="25" t="s">
        <v>470</v>
      </c>
      <c r="J52" s="25" t="s">
        <v>1</v>
      </c>
      <c r="K52" s="22">
        <v>3300</v>
      </c>
      <c r="L52" s="23">
        <v>329999999.99999994</v>
      </c>
      <c r="M52" s="23">
        <v>312090114.01522166</v>
      </c>
      <c r="N52" s="23">
        <v>76318555.20395647</v>
      </c>
      <c r="O52" s="84">
        <f t="shared" si="0"/>
        <v>718408669.21917808</v>
      </c>
    </row>
    <row r="53" spans="1:17" ht="22.5" customHeight="1">
      <c r="B53" s="430"/>
      <c r="C53" s="432"/>
      <c r="D53" s="26"/>
      <c r="E53" s="430"/>
      <c r="F53" s="20" t="s">
        <v>555</v>
      </c>
      <c r="G53" s="430"/>
      <c r="H53" s="418"/>
      <c r="I53" s="25" t="s">
        <v>471</v>
      </c>
      <c r="J53" s="25" t="s">
        <v>11</v>
      </c>
      <c r="K53" s="22">
        <v>1230</v>
      </c>
      <c r="L53" s="23">
        <v>123036000.00000009</v>
      </c>
      <c r="M53" s="23">
        <v>110033176.62079743</v>
      </c>
      <c r="N53" s="23">
        <v>32440987.187421735</v>
      </c>
      <c r="O53" s="84">
        <f t="shared" si="0"/>
        <v>265510163.80821925</v>
      </c>
    </row>
    <row r="54" spans="1:17" ht="22.5" customHeight="1">
      <c r="B54" s="429">
        <v>30</v>
      </c>
      <c r="C54" s="431" t="s">
        <v>806</v>
      </c>
      <c r="D54" s="100"/>
      <c r="E54" s="429" t="s">
        <v>484</v>
      </c>
      <c r="F54" s="33" t="s">
        <v>556</v>
      </c>
      <c r="G54" s="429" t="s">
        <v>916</v>
      </c>
      <c r="H54" s="417">
        <v>1442</v>
      </c>
      <c r="I54" s="25" t="s">
        <v>472</v>
      </c>
      <c r="J54" s="25" t="s">
        <v>1</v>
      </c>
      <c r="K54" s="22">
        <v>254</v>
      </c>
      <c r="L54" s="23">
        <v>3698767.6147945207</v>
      </c>
      <c r="M54" s="23">
        <v>140385.45530666172</v>
      </c>
      <c r="N54" s="23">
        <v>83191.544693338292</v>
      </c>
      <c r="O54" s="84">
        <f t="shared" si="0"/>
        <v>3922344.6147945207</v>
      </c>
    </row>
    <row r="55" spans="1:17" ht="22.5" customHeight="1">
      <c r="B55" s="430"/>
      <c r="C55" s="432"/>
      <c r="D55" s="26"/>
      <c r="E55" s="430"/>
      <c r="F55" s="33" t="s">
        <v>557</v>
      </c>
      <c r="G55" s="430"/>
      <c r="H55" s="418"/>
      <c r="I55" s="25" t="s">
        <v>473</v>
      </c>
      <c r="J55" s="25" t="s">
        <v>11</v>
      </c>
      <c r="K55" s="22">
        <v>1188.7</v>
      </c>
      <c r="L55" s="23">
        <v>28780816.914383575</v>
      </c>
      <c r="M55" s="23">
        <v>1011398.1401152187</v>
      </c>
      <c r="N55" s="23">
        <v>647294.8598847813</v>
      </c>
      <c r="O55" s="84">
        <f t="shared" si="0"/>
        <v>30439509.914383575</v>
      </c>
    </row>
    <row r="56" spans="1:17" ht="27.75" customHeight="1">
      <c r="A56" s="2"/>
      <c r="B56" s="20">
        <v>31</v>
      </c>
      <c r="C56" s="36" t="s">
        <v>1058</v>
      </c>
      <c r="D56" s="20"/>
      <c r="E56" s="20" t="s">
        <v>484</v>
      </c>
      <c r="F56" s="20" t="s">
        <v>221</v>
      </c>
      <c r="G56" s="20" t="s">
        <v>915</v>
      </c>
      <c r="H56" s="21">
        <v>1877.2</v>
      </c>
      <c r="I56" s="25" t="s">
        <v>474</v>
      </c>
      <c r="J56" s="25" t="s">
        <v>1</v>
      </c>
      <c r="K56" s="22">
        <v>1877.2</v>
      </c>
      <c r="L56" s="23">
        <v>0</v>
      </c>
      <c r="M56" s="23">
        <v>0</v>
      </c>
      <c r="N56" s="23">
        <v>0</v>
      </c>
      <c r="O56" s="84">
        <f t="shared" si="0"/>
        <v>0</v>
      </c>
      <c r="P56" s="397"/>
      <c r="Q56" s="397"/>
    </row>
    <row r="57" spans="1:17" ht="38.25" customHeight="1">
      <c r="B57" s="20">
        <v>32</v>
      </c>
      <c r="C57" s="36" t="s">
        <v>957</v>
      </c>
      <c r="D57" s="20"/>
      <c r="E57" s="20" t="s">
        <v>484</v>
      </c>
      <c r="F57" s="20" t="s">
        <v>222</v>
      </c>
      <c r="G57" s="20"/>
      <c r="H57" s="21">
        <v>1784.52</v>
      </c>
      <c r="I57" s="25" t="s">
        <v>475</v>
      </c>
      <c r="J57" s="25" t="s">
        <v>1</v>
      </c>
      <c r="K57" s="22">
        <v>1784.52</v>
      </c>
      <c r="L57" s="23">
        <v>0</v>
      </c>
      <c r="M57" s="23">
        <v>0</v>
      </c>
      <c r="N57" s="23">
        <v>0</v>
      </c>
      <c r="O57" s="84">
        <f t="shared" si="0"/>
        <v>0</v>
      </c>
    </row>
    <row r="58" spans="1:17" ht="39" customHeight="1">
      <c r="B58" s="20">
        <v>33</v>
      </c>
      <c r="C58" s="36" t="s">
        <v>816</v>
      </c>
      <c r="D58" s="20"/>
      <c r="E58" s="20" t="s">
        <v>484</v>
      </c>
      <c r="F58" s="20" t="s">
        <v>223</v>
      </c>
      <c r="G58" s="20" t="s">
        <v>916</v>
      </c>
      <c r="H58" s="21">
        <v>807.48</v>
      </c>
      <c r="I58" s="25" t="s">
        <v>475</v>
      </c>
      <c r="J58" s="25" t="s">
        <v>1</v>
      </c>
      <c r="K58" s="22">
        <v>807.48</v>
      </c>
      <c r="L58" s="23">
        <v>80748000</v>
      </c>
      <c r="M58" s="23">
        <v>39724793.872452766</v>
      </c>
      <c r="N58" s="23">
        <v>1964793.7111088762</v>
      </c>
      <c r="O58" s="84">
        <f t="shared" si="0"/>
        <v>122437587.58356164</v>
      </c>
    </row>
    <row r="59" spans="1:17" ht="28.5" customHeight="1">
      <c r="B59" s="20">
        <v>34</v>
      </c>
      <c r="C59" s="36" t="s">
        <v>958</v>
      </c>
      <c r="D59" s="20"/>
      <c r="E59" s="20" t="s">
        <v>484</v>
      </c>
      <c r="F59" s="20" t="s">
        <v>225</v>
      </c>
      <c r="G59" s="20" t="s">
        <v>916</v>
      </c>
      <c r="H59" s="21">
        <v>1533.35</v>
      </c>
      <c r="I59" s="25" t="s">
        <v>469</v>
      </c>
      <c r="J59" s="25" t="s">
        <v>1</v>
      </c>
      <c r="K59" s="22">
        <v>1533.35</v>
      </c>
      <c r="L59" s="23">
        <v>138001500.00000003</v>
      </c>
      <c r="M59" s="23">
        <v>109888908.61191067</v>
      </c>
      <c r="N59" s="23">
        <v>22560270.771650966</v>
      </c>
      <c r="O59" s="84">
        <f t="shared" si="0"/>
        <v>270450679.38356167</v>
      </c>
    </row>
    <row r="60" spans="1:17" ht="51.75" customHeight="1">
      <c r="B60" s="20">
        <v>35</v>
      </c>
      <c r="C60" s="36" t="s">
        <v>1061</v>
      </c>
      <c r="D60" s="20"/>
      <c r="E60" s="20" t="s">
        <v>484</v>
      </c>
      <c r="F60" s="20" t="s">
        <v>226</v>
      </c>
      <c r="G60" s="20" t="s">
        <v>915</v>
      </c>
      <c r="H60" s="21">
        <v>713.6</v>
      </c>
      <c r="I60" s="25" t="s">
        <v>476</v>
      </c>
      <c r="J60" s="25" t="s">
        <v>1</v>
      </c>
      <c r="K60" s="22">
        <v>714</v>
      </c>
      <c r="L60" s="23">
        <v>0.91780822165310383</v>
      </c>
      <c r="M60" s="23">
        <v>-1.6813661260147619E-3</v>
      </c>
      <c r="N60" s="23">
        <v>1.6813661260147619E-3</v>
      </c>
      <c r="O60" s="84">
        <f t="shared" si="0"/>
        <v>0.91780822165310383</v>
      </c>
    </row>
    <row r="61" spans="1:17" ht="28.5" customHeight="1">
      <c r="B61" s="20">
        <v>36</v>
      </c>
      <c r="C61" s="36" t="s">
        <v>959</v>
      </c>
      <c r="D61" s="20"/>
      <c r="E61" s="20" t="s">
        <v>484</v>
      </c>
      <c r="F61" s="20" t="s">
        <v>228</v>
      </c>
      <c r="G61" s="20"/>
      <c r="H61" s="21">
        <v>2404.83</v>
      </c>
      <c r="I61" s="25" t="s">
        <v>477</v>
      </c>
      <c r="J61" s="25" t="s">
        <v>1</v>
      </c>
      <c r="K61" s="22">
        <v>2404.83</v>
      </c>
      <c r="L61" s="23">
        <v>192386400.00273979</v>
      </c>
      <c r="M61" s="23">
        <v>148478581.8720063</v>
      </c>
      <c r="N61" s="23">
        <v>24556089.177308764</v>
      </c>
      <c r="O61" s="84">
        <f t="shared" si="0"/>
        <v>365421071.05205482</v>
      </c>
    </row>
    <row r="62" spans="1:17" ht="22.5" customHeight="1">
      <c r="A62" s="2"/>
      <c r="B62" s="429">
        <v>37</v>
      </c>
      <c r="C62" s="431" t="s">
        <v>960</v>
      </c>
      <c r="D62" s="429">
        <v>64601</v>
      </c>
      <c r="E62" s="429" t="s">
        <v>484</v>
      </c>
      <c r="F62" s="20" t="s">
        <v>231</v>
      </c>
      <c r="G62" s="429" t="s">
        <v>916</v>
      </c>
      <c r="H62" s="417">
        <v>959.55</v>
      </c>
      <c r="I62" s="25" t="s">
        <v>478</v>
      </c>
      <c r="J62" s="25" t="s">
        <v>1</v>
      </c>
      <c r="K62" s="22">
        <v>600</v>
      </c>
      <c r="L62" s="23">
        <v>2.7397260069847107E-2</v>
      </c>
      <c r="M62" s="23">
        <v>0</v>
      </c>
      <c r="N62" s="23">
        <v>0</v>
      </c>
      <c r="O62" s="84">
        <f t="shared" si="0"/>
        <v>2.7397260069847107E-2</v>
      </c>
      <c r="P62" s="397"/>
      <c r="Q62" s="397"/>
    </row>
    <row r="63" spans="1:17" ht="22.5" customHeight="1">
      <c r="B63" s="430"/>
      <c r="C63" s="432"/>
      <c r="D63" s="430"/>
      <c r="E63" s="430"/>
      <c r="F63" s="20" t="s">
        <v>232</v>
      </c>
      <c r="G63" s="430"/>
      <c r="H63" s="418"/>
      <c r="I63" s="25" t="s">
        <v>479</v>
      </c>
      <c r="J63" s="25" t="s">
        <v>11</v>
      </c>
      <c r="K63" s="22">
        <v>359.55</v>
      </c>
      <c r="L63" s="23">
        <v>1.6438356172293425</v>
      </c>
      <c r="M63" s="23">
        <v>-9.9590917637903398E-3</v>
      </c>
      <c r="N63" s="23">
        <v>9.9590917637903398E-3</v>
      </c>
      <c r="O63" s="84">
        <f t="shared" si="0"/>
        <v>1.6438356172293425</v>
      </c>
    </row>
    <row r="64" spans="1:17" ht="21" customHeight="1">
      <c r="B64" s="429">
        <v>38</v>
      </c>
      <c r="C64" s="431" t="s">
        <v>961</v>
      </c>
      <c r="D64" s="100"/>
      <c r="E64" s="429" t="s">
        <v>484</v>
      </c>
      <c r="F64" s="20" t="s">
        <v>234</v>
      </c>
      <c r="G64" s="429" t="s">
        <v>915</v>
      </c>
      <c r="H64" s="21">
        <v>706.08</v>
      </c>
      <c r="I64" s="25" t="s">
        <v>480</v>
      </c>
      <c r="J64" s="25" t="s">
        <v>1</v>
      </c>
      <c r="K64" s="22">
        <v>706.08</v>
      </c>
      <c r="L64" s="23">
        <v>0.7166027408093214</v>
      </c>
      <c r="M64" s="23">
        <v>0</v>
      </c>
      <c r="N64" s="23">
        <v>0</v>
      </c>
      <c r="O64" s="84">
        <f t="shared" si="0"/>
        <v>0.7166027408093214</v>
      </c>
    </row>
    <row r="65" spans="2:15" ht="21" customHeight="1">
      <c r="B65" s="430"/>
      <c r="C65" s="432"/>
      <c r="D65" s="26"/>
      <c r="E65" s="430"/>
      <c r="F65" s="20" t="s">
        <v>235</v>
      </c>
      <c r="G65" s="430"/>
      <c r="H65" s="21">
        <v>346.88</v>
      </c>
      <c r="I65" s="25" t="s">
        <v>481</v>
      </c>
      <c r="J65" s="25" t="s">
        <v>11</v>
      </c>
      <c r="K65" s="22">
        <v>346.88</v>
      </c>
      <c r="L65" s="23">
        <v>344.47353424690664</v>
      </c>
      <c r="M65" s="23">
        <v>6.5076876081894728</v>
      </c>
      <c r="N65" s="23">
        <v>4.4923123918105272</v>
      </c>
      <c r="O65" s="84">
        <f t="shared" si="0"/>
        <v>355.47353424690664</v>
      </c>
    </row>
    <row r="66" spans="2:15" ht="27" customHeight="1">
      <c r="B66" s="20">
        <v>39</v>
      </c>
      <c r="C66" s="36" t="s">
        <v>962</v>
      </c>
      <c r="D66" s="20"/>
      <c r="E66" s="20" t="s">
        <v>484</v>
      </c>
      <c r="F66" s="20" t="s">
        <v>237</v>
      </c>
      <c r="G66" s="20"/>
      <c r="H66" s="21">
        <v>307.19959999999998</v>
      </c>
      <c r="I66" s="25" t="s">
        <v>482</v>
      </c>
      <c r="J66" s="25" t="s">
        <v>1</v>
      </c>
      <c r="K66" s="22">
        <v>307.2</v>
      </c>
      <c r="L66" s="23">
        <v>21503971.916164391</v>
      </c>
      <c r="M66" s="23">
        <v>11492703.937184462</v>
      </c>
      <c r="N66" s="23">
        <v>2156902.2239114284</v>
      </c>
      <c r="O66" s="84">
        <f t="shared" si="0"/>
        <v>35153578.077260278</v>
      </c>
    </row>
    <row r="67" spans="2:15" ht="22.5" customHeight="1">
      <c r="B67" s="429">
        <v>40</v>
      </c>
      <c r="C67" s="431" t="s">
        <v>963</v>
      </c>
      <c r="D67" s="100"/>
      <c r="E67" s="429" t="s">
        <v>484</v>
      </c>
      <c r="F67" s="20" t="s">
        <v>238</v>
      </c>
      <c r="G67" s="429" t="s">
        <v>915</v>
      </c>
      <c r="H67" s="417">
        <v>2152.84</v>
      </c>
      <c r="I67" s="25" t="s">
        <v>2</v>
      </c>
      <c r="J67" s="25" t="s">
        <v>1</v>
      </c>
      <c r="K67" s="22">
        <v>283.52</v>
      </c>
      <c r="L67" s="23">
        <v>0</v>
      </c>
      <c r="M67" s="23">
        <v>0</v>
      </c>
      <c r="N67" s="23">
        <v>0</v>
      </c>
      <c r="O67" s="84">
        <f t="shared" si="0"/>
        <v>0</v>
      </c>
    </row>
    <row r="68" spans="2:15" ht="22.5" customHeight="1">
      <c r="B68" s="430"/>
      <c r="C68" s="432"/>
      <c r="D68" s="26"/>
      <c r="E68" s="430"/>
      <c r="F68" s="20" t="s">
        <v>239</v>
      </c>
      <c r="G68" s="430"/>
      <c r="H68" s="418"/>
      <c r="I68" s="25" t="s">
        <v>483</v>
      </c>
      <c r="J68" s="25" t="s">
        <v>11</v>
      </c>
      <c r="K68" s="22">
        <v>1869.32</v>
      </c>
      <c r="L68" s="23">
        <v>18693156.145479452</v>
      </c>
      <c r="M68" s="23">
        <v>9135051.362724714</v>
      </c>
      <c r="N68" s="23">
        <v>387486.08089172456</v>
      </c>
      <c r="O68" s="84">
        <f t="shared" si="0"/>
        <v>28215693.589095891</v>
      </c>
    </row>
    <row r="69" spans="2:15" ht="39" customHeight="1">
      <c r="B69" s="20">
        <v>41</v>
      </c>
      <c r="C69" s="36" t="s">
        <v>964</v>
      </c>
      <c r="D69" s="20"/>
      <c r="E69" s="20" t="s">
        <v>484</v>
      </c>
      <c r="F69" s="20" t="s">
        <v>240</v>
      </c>
      <c r="G69" s="20"/>
      <c r="H69" s="21">
        <v>1117.6600000000001</v>
      </c>
      <c r="I69" s="24" t="s">
        <v>686</v>
      </c>
      <c r="J69" s="20" t="s">
        <v>1</v>
      </c>
      <c r="K69" s="22">
        <v>1117.6600000000001</v>
      </c>
      <c r="L69" s="23">
        <v>67059599.999999985</v>
      </c>
      <c r="M69" s="23">
        <v>39415258.573425114</v>
      </c>
      <c r="N69" s="23">
        <v>6173357.5252050292</v>
      </c>
      <c r="O69" s="84">
        <f t="shared" si="0"/>
        <v>112648216.09863013</v>
      </c>
    </row>
    <row r="70" spans="2:15" ht="22.5" customHeight="1">
      <c r="B70" s="429">
        <v>42</v>
      </c>
      <c r="C70" s="431" t="s">
        <v>1110</v>
      </c>
      <c r="D70" s="429">
        <v>14901</v>
      </c>
      <c r="E70" s="429" t="s">
        <v>484</v>
      </c>
      <c r="F70" s="20" t="s">
        <v>242</v>
      </c>
      <c r="G70" s="429"/>
      <c r="H70" s="21">
        <v>580.4</v>
      </c>
      <c r="I70" s="24" t="s">
        <v>908</v>
      </c>
      <c r="J70" s="20" t="s">
        <v>1</v>
      </c>
      <c r="K70" s="20">
        <v>95.92</v>
      </c>
      <c r="L70" s="23">
        <v>1.1260273973457515</v>
      </c>
      <c r="M70" s="23">
        <v>0</v>
      </c>
      <c r="N70" s="23">
        <v>0</v>
      </c>
      <c r="O70" s="84">
        <f t="shared" ref="O70:O92" si="1">SUM(L70:N70)</f>
        <v>1.1260273973457515</v>
      </c>
    </row>
    <row r="71" spans="2:15" ht="22.5" customHeight="1">
      <c r="B71" s="430"/>
      <c r="C71" s="432"/>
      <c r="D71" s="430"/>
      <c r="E71" s="430"/>
      <c r="F71" s="20" t="s">
        <v>243</v>
      </c>
      <c r="G71" s="430"/>
      <c r="H71" s="21">
        <v>580.4</v>
      </c>
      <c r="I71" s="24" t="s">
        <v>909</v>
      </c>
      <c r="J71" s="20" t="s">
        <v>11</v>
      </c>
      <c r="K71" s="20">
        <v>484.48</v>
      </c>
      <c r="L71" s="23">
        <v>0</v>
      </c>
      <c r="M71" s="23">
        <v>0</v>
      </c>
      <c r="N71" s="23">
        <v>0</v>
      </c>
      <c r="O71" s="84">
        <f t="shared" si="1"/>
        <v>0</v>
      </c>
    </row>
    <row r="72" spans="2:15" ht="22.5" customHeight="1">
      <c r="B72" s="429">
        <v>43</v>
      </c>
      <c r="C72" s="431" t="s">
        <v>965</v>
      </c>
      <c r="D72" s="100"/>
      <c r="E72" s="429" t="s">
        <v>484</v>
      </c>
      <c r="F72" s="20" t="s">
        <v>244</v>
      </c>
      <c r="G72" s="429"/>
      <c r="H72" s="417">
        <v>3772.28</v>
      </c>
      <c r="I72" s="24" t="s">
        <v>910</v>
      </c>
      <c r="J72" s="20" t="s">
        <v>1</v>
      </c>
      <c r="K72" s="20">
        <v>1886.14</v>
      </c>
      <c r="L72" s="23">
        <v>0.92739725857973099</v>
      </c>
      <c r="M72" s="23">
        <v>-2.7082003591811816E-4</v>
      </c>
      <c r="N72" s="23">
        <v>2.7082003591811816E-4</v>
      </c>
      <c r="O72" s="84">
        <f t="shared" si="1"/>
        <v>0.92739725857973099</v>
      </c>
    </row>
    <row r="73" spans="2:15" ht="26.25" customHeight="1">
      <c r="B73" s="430"/>
      <c r="C73" s="432"/>
      <c r="D73" s="26"/>
      <c r="E73" s="430"/>
      <c r="F73" s="20" t="s">
        <v>245</v>
      </c>
      <c r="G73" s="430"/>
      <c r="H73" s="418"/>
      <c r="I73" s="24" t="s">
        <v>99</v>
      </c>
      <c r="J73" s="20" t="s">
        <v>11</v>
      </c>
      <c r="K73" s="20">
        <v>1886.14</v>
      </c>
      <c r="L73" s="23">
        <v>0</v>
      </c>
      <c r="M73" s="23">
        <v>0</v>
      </c>
      <c r="N73" s="23">
        <v>0</v>
      </c>
      <c r="O73" s="84">
        <f t="shared" si="1"/>
        <v>0</v>
      </c>
    </row>
    <row r="74" spans="2:15" ht="22.5" customHeight="1">
      <c r="B74" s="429">
        <v>44</v>
      </c>
      <c r="C74" s="431" t="s">
        <v>966</v>
      </c>
      <c r="D74" s="100"/>
      <c r="E74" s="429" t="s">
        <v>484</v>
      </c>
      <c r="F74" s="20" t="s">
        <v>248</v>
      </c>
      <c r="G74" s="429"/>
      <c r="H74" s="417">
        <v>2077.88</v>
      </c>
      <c r="I74" s="24" t="s">
        <v>8</v>
      </c>
      <c r="J74" s="20" t="s">
        <v>1</v>
      </c>
      <c r="K74" s="20">
        <v>1034.6400000000001</v>
      </c>
      <c r="L74" s="23">
        <v>51731750.100000009</v>
      </c>
      <c r="M74" s="23">
        <v>30387836.883064225</v>
      </c>
      <c r="N74" s="23">
        <v>4576132.9252275517</v>
      </c>
      <c r="O74" s="84">
        <f t="shared" si="1"/>
        <v>86695719.908291787</v>
      </c>
    </row>
    <row r="75" spans="2:15" ht="22.5" customHeight="1">
      <c r="B75" s="430"/>
      <c r="C75" s="432"/>
      <c r="D75" s="26"/>
      <c r="E75" s="430"/>
      <c r="F75" s="20" t="s">
        <v>249</v>
      </c>
      <c r="G75" s="430"/>
      <c r="H75" s="418"/>
      <c r="I75" s="24" t="s">
        <v>90</v>
      </c>
      <c r="J75" s="20" t="s">
        <v>11</v>
      </c>
      <c r="K75" s="20">
        <v>1036.24</v>
      </c>
      <c r="L75" s="23">
        <v>51812249.900000006</v>
      </c>
      <c r="M75" s="23">
        <v>24843357.758976221</v>
      </c>
      <c r="N75" s="23">
        <v>3285682.1808046042</v>
      </c>
      <c r="O75" s="84">
        <f t="shared" si="1"/>
        <v>79941289.839780837</v>
      </c>
    </row>
    <row r="76" spans="2:15" ht="38.25" customHeight="1">
      <c r="B76" s="20">
        <v>45</v>
      </c>
      <c r="C76" s="36" t="s">
        <v>967</v>
      </c>
      <c r="D76" s="20"/>
      <c r="E76" s="20" t="s">
        <v>484</v>
      </c>
      <c r="F76" s="20" t="s">
        <v>250</v>
      </c>
      <c r="G76" s="20"/>
      <c r="H76" s="21">
        <v>2443</v>
      </c>
      <c r="I76" s="24" t="s">
        <v>8</v>
      </c>
      <c r="J76" s="20" t="s">
        <v>1</v>
      </c>
      <c r="K76" s="22">
        <v>2443</v>
      </c>
      <c r="L76" s="388">
        <v>122150000.00000003</v>
      </c>
      <c r="M76" s="388">
        <v>71752339.182096452</v>
      </c>
      <c r="N76" s="388">
        <v>10805252.626122724</v>
      </c>
      <c r="O76" s="84">
        <f t="shared" si="1"/>
        <v>204707591.80821919</v>
      </c>
    </row>
    <row r="77" spans="2:15" ht="38.25" customHeight="1">
      <c r="B77" s="20">
        <v>46</v>
      </c>
      <c r="C77" s="36" t="s">
        <v>968</v>
      </c>
      <c r="D77" s="20"/>
      <c r="E77" s="20" t="s">
        <v>484</v>
      </c>
      <c r="F77" s="20" t="s">
        <v>251</v>
      </c>
      <c r="G77" s="20" t="s">
        <v>916</v>
      </c>
      <c r="H77" s="21">
        <v>1341.84</v>
      </c>
      <c r="I77" s="24" t="s">
        <v>105</v>
      </c>
      <c r="J77" s="20" t="s">
        <v>1</v>
      </c>
      <c r="K77" s="22">
        <v>1341.84</v>
      </c>
      <c r="L77" s="23">
        <v>1.2821917794644833</v>
      </c>
      <c r="M77" s="23">
        <v>-4.886470283955743E-3</v>
      </c>
      <c r="N77" s="23">
        <v>4.886470283955743E-3</v>
      </c>
      <c r="O77" s="84">
        <f t="shared" si="1"/>
        <v>1.2821917794644833</v>
      </c>
    </row>
    <row r="78" spans="2:15" ht="22.5" customHeight="1">
      <c r="B78" s="429">
        <v>47</v>
      </c>
      <c r="C78" s="431" t="s">
        <v>969</v>
      </c>
      <c r="D78" s="100"/>
      <c r="E78" s="429" t="s">
        <v>484</v>
      </c>
      <c r="F78" s="20" t="s">
        <v>252</v>
      </c>
      <c r="G78" s="417" t="s">
        <v>915</v>
      </c>
      <c r="H78" s="417">
        <v>582.79999999999995</v>
      </c>
      <c r="I78" s="24" t="s">
        <v>90</v>
      </c>
      <c r="J78" s="20" t="s">
        <v>1</v>
      </c>
      <c r="K78" s="22">
        <v>291.39999999999998</v>
      </c>
      <c r="L78" s="23">
        <v>0.76712328754365444</v>
      </c>
      <c r="M78" s="23">
        <v>-2.2638393674198893E-3</v>
      </c>
      <c r="N78" s="23">
        <v>2.2638393674198893E-3</v>
      </c>
      <c r="O78" s="84">
        <f t="shared" si="1"/>
        <v>0.76712328754365444</v>
      </c>
    </row>
    <row r="79" spans="2:15" ht="22.5" customHeight="1">
      <c r="B79" s="430"/>
      <c r="C79" s="432"/>
      <c r="D79" s="26"/>
      <c r="E79" s="430"/>
      <c r="F79" s="20" t="s">
        <v>253</v>
      </c>
      <c r="G79" s="418"/>
      <c r="H79" s="418"/>
      <c r="I79" s="24" t="s">
        <v>911</v>
      </c>
      <c r="J79" s="20" t="s">
        <v>11</v>
      </c>
      <c r="K79" s="22">
        <v>291.39999999999998</v>
      </c>
      <c r="L79" s="23">
        <v>0.34246575366705656</v>
      </c>
      <c r="M79" s="23">
        <v>-2.7772565228890069E-3</v>
      </c>
      <c r="N79" s="23">
        <v>2.7772565228890069E-3</v>
      </c>
      <c r="O79" s="84">
        <f t="shared" si="1"/>
        <v>0.34246575366705656</v>
      </c>
    </row>
    <row r="80" spans="2:15" ht="22.5" customHeight="1">
      <c r="B80" s="429">
        <v>48</v>
      </c>
      <c r="C80" s="431" t="s">
        <v>970</v>
      </c>
      <c r="D80" s="100"/>
      <c r="E80" s="429" t="s">
        <v>484</v>
      </c>
      <c r="F80" s="20" t="s">
        <v>254</v>
      </c>
      <c r="G80" s="429"/>
      <c r="H80" s="417">
        <v>2067</v>
      </c>
      <c r="I80" s="24" t="s">
        <v>702</v>
      </c>
      <c r="J80" s="20" t="s">
        <v>1</v>
      </c>
      <c r="K80" s="22">
        <v>1033.5</v>
      </c>
      <c r="L80" s="23">
        <v>0.63013698719441891</v>
      </c>
      <c r="M80" s="23">
        <v>-3.4528058481543032E-5</v>
      </c>
      <c r="N80" s="23">
        <v>3.4528058481543032E-5</v>
      </c>
      <c r="O80" s="84">
        <f t="shared" si="1"/>
        <v>0.63013698719441891</v>
      </c>
    </row>
    <row r="81" spans="1:17" ht="22.5" customHeight="1">
      <c r="B81" s="430"/>
      <c r="C81" s="432"/>
      <c r="D81" s="26"/>
      <c r="E81" s="430"/>
      <c r="F81" s="20" t="s">
        <v>255</v>
      </c>
      <c r="G81" s="430"/>
      <c r="H81" s="418"/>
      <c r="I81" s="24" t="s">
        <v>912</v>
      </c>
      <c r="J81" s="20" t="s">
        <v>11</v>
      </c>
      <c r="K81" s="22">
        <v>1033.5</v>
      </c>
      <c r="L81" s="23">
        <v>0</v>
      </c>
      <c r="M81" s="23">
        <v>0</v>
      </c>
      <c r="N81" s="23">
        <v>0</v>
      </c>
      <c r="O81" s="84">
        <f t="shared" si="1"/>
        <v>0</v>
      </c>
    </row>
    <row r="82" spans="1:17" ht="36" customHeight="1">
      <c r="B82" s="429">
        <v>49</v>
      </c>
      <c r="C82" s="431" t="s">
        <v>971</v>
      </c>
      <c r="D82" s="100"/>
      <c r="E82" s="429" t="s">
        <v>484</v>
      </c>
      <c r="F82" s="20" t="s">
        <v>256</v>
      </c>
      <c r="G82" s="429"/>
      <c r="H82" s="417">
        <v>983</v>
      </c>
      <c r="I82" s="24" t="s">
        <v>913</v>
      </c>
      <c r="J82" s="20" t="s">
        <v>1</v>
      </c>
      <c r="K82" s="22">
        <v>483.26</v>
      </c>
      <c r="L82" s="23">
        <v>19330516.400000002</v>
      </c>
      <c r="M82" s="23">
        <v>9449332.8234200217</v>
      </c>
      <c r="N82" s="23">
        <v>1377937.1521964166</v>
      </c>
      <c r="O82" s="84">
        <f t="shared" si="1"/>
        <v>30157786.375616439</v>
      </c>
    </row>
    <row r="83" spans="1:17" ht="36" customHeight="1">
      <c r="B83" s="430"/>
      <c r="C83" s="432"/>
      <c r="D83" s="26"/>
      <c r="E83" s="430"/>
      <c r="F83" s="20" t="s">
        <v>257</v>
      </c>
      <c r="G83" s="430"/>
      <c r="H83" s="418"/>
      <c r="I83" s="24" t="s">
        <v>697</v>
      </c>
      <c r="J83" s="20" t="s">
        <v>11</v>
      </c>
      <c r="K83" s="22">
        <v>499.74</v>
      </c>
      <c r="L83" s="23">
        <v>19989483.600000001</v>
      </c>
      <c r="M83" s="23">
        <v>8909529.6911042966</v>
      </c>
      <c r="N83" s="23">
        <v>1106127.5924217291</v>
      </c>
      <c r="O83" s="84">
        <f t="shared" si="1"/>
        <v>30005140.883526027</v>
      </c>
    </row>
    <row r="84" spans="1:17" ht="22.5" customHeight="1">
      <c r="B84" s="429">
        <v>50</v>
      </c>
      <c r="C84" s="431" t="s">
        <v>1059</v>
      </c>
      <c r="D84" s="100"/>
      <c r="E84" s="429" t="s">
        <v>484</v>
      </c>
      <c r="F84" s="20" t="s">
        <v>258</v>
      </c>
      <c r="G84" s="429"/>
      <c r="H84" s="417">
        <v>2696.44</v>
      </c>
      <c r="I84" s="24" t="s">
        <v>913</v>
      </c>
      <c r="J84" s="20" t="s">
        <v>1</v>
      </c>
      <c r="K84" s="22">
        <v>1348.22</v>
      </c>
      <c r="L84" s="23">
        <v>53928799.999999993</v>
      </c>
      <c r="M84" s="23">
        <v>26362002.937532745</v>
      </c>
      <c r="N84" s="23">
        <v>3844206.4186316384</v>
      </c>
      <c r="O84" s="84">
        <f t="shared" si="1"/>
        <v>84135009.356164381</v>
      </c>
    </row>
    <row r="85" spans="1:17" ht="22.5" customHeight="1">
      <c r="B85" s="430"/>
      <c r="C85" s="432"/>
      <c r="D85" s="26"/>
      <c r="E85" s="430"/>
      <c r="F85" s="20" t="s">
        <v>259</v>
      </c>
      <c r="G85" s="430"/>
      <c r="H85" s="418"/>
      <c r="I85" s="24" t="s">
        <v>705</v>
      </c>
      <c r="J85" s="20" t="s">
        <v>11</v>
      </c>
      <c r="K85" s="22">
        <v>1348.22</v>
      </c>
      <c r="L85" s="23">
        <v>53928800</v>
      </c>
      <c r="M85" s="23">
        <v>23387748.024989456</v>
      </c>
      <c r="N85" s="23">
        <v>2449549.7119968473</v>
      </c>
      <c r="O85" s="84">
        <f t="shared" si="1"/>
        <v>79766097.736986309</v>
      </c>
    </row>
    <row r="86" spans="1:17" ht="22.5" customHeight="1">
      <c r="B86" s="429">
        <v>51</v>
      </c>
      <c r="C86" s="431" t="s">
        <v>972</v>
      </c>
      <c r="D86" s="100"/>
      <c r="E86" s="429" t="s">
        <v>484</v>
      </c>
      <c r="F86" s="20" t="s">
        <v>558</v>
      </c>
      <c r="G86" s="429"/>
      <c r="H86" s="417">
        <v>2991.92</v>
      </c>
      <c r="I86" s="24" t="s">
        <v>697</v>
      </c>
      <c r="J86" s="20" t="s">
        <v>1</v>
      </c>
      <c r="K86" s="22">
        <v>1495.96</v>
      </c>
      <c r="L86" s="23">
        <v>59838320.000000015</v>
      </c>
      <c r="M86" s="23">
        <v>26670594.287640247</v>
      </c>
      <c r="N86" s="23">
        <v>3311182.1783871502</v>
      </c>
      <c r="O86" s="84">
        <f t="shared" si="1"/>
        <v>89820096.466027409</v>
      </c>
    </row>
    <row r="87" spans="1:17" ht="22.5" customHeight="1">
      <c r="B87" s="430"/>
      <c r="C87" s="432"/>
      <c r="D87" s="26"/>
      <c r="E87" s="430"/>
      <c r="F87" s="20" t="s">
        <v>559</v>
      </c>
      <c r="G87" s="430"/>
      <c r="H87" s="418"/>
      <c r="I87" s="24" t="s">
        <v>723</v>
      </c>
      <c r="J87" s="20" t="s">
        <v>11</v>
      </c>
      <c r="K87" s="22">
        <v>1495.96</v>
      </c>
      <c r="L87" s="23">
        <v>59838320</v>
      </c>
      <c r="M87" s="23">
        <v>26019258.921076182</v>
      </c>
      <c r="N87" s="23">
        <v>2775807.3216635468</v>
      </c>
      <c r="O87" s="84">
        <f t="shared" si="1"/>
        <v>88633386.242739722</v>
      </c>
    </row>
    <row r="88" spans="1:17" ht="51.75" customHeight="1">
      <c r="B88" s="20">
        <v>52</v>
      </c>
      <c r="C88" s="36" t="s">
        <v>1034</v>
      </c>
      <c r="D88" s="20"/>
      <c r="E88" s="20" t="s">
        <v>549</v>
      </c>
      <c r="F88" s="20" t="s">
        <v>241</v>
      </c>
      <c r="G88" s="20" t="s">
        <v>916</v>
      </c>
      <c r="H88" s="21">
        <v>1219.48</v>
      </c>
      <c r="I88" s="24">
        <v>42347</v>
      </c>
      <c r="J88" s="20" t="s">
        <v>1</v>
      </c>
      <c r="K88" s="22">
        <v>1219.48</v>
      </c>
      <c r="L88" s="23">
        <v>9.8630137741565704E-2</v>
      </c>
      <c r="M88" s="23">
        <v>0</v>
      </c>
      <c r="N88" s="23">
        <v>0</v>
      </c>
      <c r="O88" s="84">
        <f>SUM(L88:N88)</f>
        <v>9.8630137741565704E-2</v>
      </c>
    </row>
    <row r="89" spans="1:17" ht="27" customHeight="1">
      <c r="B89" s="20">
        <v>53</v>
      </c>
      <c r="C89" s="36" t="s">
        <v>973</v>
      </c>
      <c r="D89" s="20"/>
      <c r="E89" s="20" t="s">
        <v>484</v>
      </c>
      <c r="F89" s="20" t="s">
        <v>560</v>
      </c>
      <c r="G89" s="20"/>
      <c r="H89" s="21">
        <v>676.44</v>
      </c>
      <c r="I89" s="24" t="s">
        <v>914</v>
      </c>
      <c r="J89" s="20" t="s">
        <v>1</v>
      </c>
      <c r="K89" s="22">
        <v>676.44</v>
      </c>
      <c r="L89" s="23">
        <v>0</v>
      </c>
      <c r="M89" s="23">
        <v>0</v>
      </c>
      <c r="N89" s="23">
        <v>0</v>
      </c>
      <c r="O89" s="84">
        <f t="shared" si="1"/>
        <v>0</v>
      </c>
    </row>
    <row r="90" spans="1:17" ht="37.5" customHeight="1">
      <c r="B90" s="20">
        <v>54</v>
      </c>
      <c r="C90" s="36" t="s">
        <v>974</v>
      </c>
      <c r="D90" s="20"/>
      <c r="E90" s="20" t="s">
        <v>484</v>
      </c>
      <c r="F90" s="20" t="s">
        <v>261</v>
      </c>
      <c r="G90" s="20"/>
      <c r="H90" s="22">
        <v>880.99</v>
      </c>
      <c r="I90" s="24" t="s">
        <v>126</v>
      </c>
      <c r="J90" s="20" t="s">
        <v>1</v>
      </c>
      <c r="K90" s="22">
        <v>880.99</v>
      </c>
      <c r="L90" s="23">
        <v>0.49407534301280975</v>
      </c>
      <c r="M90" s="23">
        <v>-8.3383674327641329E-3</v>
      </c>
      <c r="N90" s="23">
        <v>8.3383674327641329E-3</v>
      </c>
      <c r="O90" s="84">
        <f t="shared" si="1"/>
        <v>0.49407534301280975</v>
      </c>
    </row>
    <row r="91" spans="1:17" ht="22.5" customHeight="1">
      <c r="B91" s="429">
        <v>55</v>
      </c>
      <c r="C91" s="542" t="s">
        <v>895</v>
      </c>
      <c r="D91" s="100"/>
      <c r="E91" s="429" t="s">
        <v>484</v>
      </c>
      <c r="F91" s="20" t="s">
        <v>266</v>
      </c>
      <c r="G91" s="100"/>
      <c r="H91" s="417">
        <v>1543.54</v>
      </c>
      <c r="I91" s="24" t="s">
        <v>1087</v>
      </c>
      <c r="J91" s="20" t="s">
        <v>1</v>
      </c>
      <c r="K91" s="22">
        <v>770</v>
      </c>
      <c r="L91" s="23">
        <v>0.4109589047729969</v>
      </c>
      <c r="M91" s="23">
        <v>0</v>
      </c>
      <c r="N91" s="23">
        <v>0</v>
      </c>
      <c r="O91" s="84">
        <f t="shared" si="1"/>
        <v>0.4109589047729969</v>
      </c>
    </row>
    <row r="92" spans="1:17" ht="27.75" customHeight="1">
      <c r="B92" s="430"/>
      <c r="C92" s="543"/>
      <c r="D92" s="26"/>
      <c r="E92" s="430"/>
      <c r="F92" s="20" t="s">
        <v>267</v>
      </c>
      <c r="G92" s="26"/>
      <c r="H92" s="418"/>
      <c r="I92" s="24" t="s">
        <v>1088</v>
      </c>
      <c r="J92" s="20" t="s">
        <v>11</v>
      </c>
      <c r="K92" s="22">
        <v>773.54</v>
      </c>
      <c r="L92" s="23">
        <v>0</v>
      </c>
      <c r="M92" s="23">
        <v>0</v>
      </c>
      <c r="N92" s="23">
        <v>0</v>
      </c>
      <c r="O92" s="84">
        <f t="shared" si="1"/>
        <v>0</v>
      </c>
    </row>
    <row r="93" spans="1:17" ht="9.75" customHeight="1" thickBot="1">
      <c r="C93" s="9"/>
      <c r="I93" s="7"/>
      <c r="K93" s="8"/>
    </row>
    <row r="94" spans="1:17" s="2" customFormat="1" ht="22.5" customHeight="1" thickBot="1">
      <c r="A94" s="1"/>
      <c r="E94" s="523" t="s">
        <v>669</v>
      </c>
      <c r="F94" s="524"/>
      <c r="G94" s="215" t="s">
        <v>930</v>
      </c>
      <c r="H94" s="525" t="s">
        <v>5</v>
      </c>
      <c r="I94" s="526"/>
      <c r="J94" s="527"/>
      <c r="K94" s="215" t="s">
        <v>930</v>
      </c>
      <c r="L94" s="243">
        <f t="shared" ref="L94:N94" si="2">SUM(L6:L93)</f>
        <v>2513331538.4006343</v>
      </c>
      <c r="M94" s="243">
        <f t="shared" si="2"/>
        <v>2991912830.4109197</v>
      </c>
      <c r="N94" s="243">
        <f t="shared" si="2"/>
        <v>1875891264.4877813</v>
      </c>
      <c r="O94" s="243">
        <f>SUM(O6:O93)</f>
        <v>7381135633.2993345</v>
      </c>
      <c r="P94" s="400">
        <f>SUM(L94:N94)</f>
        <v>7381135633.2993355</v>
      </c>
      <c r="Q94" s="399" t="b">
        <f>O94=P94</f>
        <v>0</v>
      </c>
    </row>
    <row r="95" spans="1:17">
      <c r="C95" s="9"/>
      <c r="I95" s="7"/>
      <c r="K95" s="8"/>
      <c r="M95" s="401">
        <f>SUM(M94:N94)</f>
        <v>4867804094.8987007</v>
      </c>
    </row>
    <row r="96" spans="1:17">
      <c r="A96" s="2"/>
      <c r="C96" s="9"/>
      <c r="I96" s="7"/>
      <c r="K96" s="8"/>
      <c r="P96" s="397"/>
      <c r="Q96" s="397"/>
    </row>
    <row r="97" spans="1:17">
      <c r="A97" s="2"/>
      <c r="C97" s="9"/>
      <c r="I97" s="7"/>
      <c r="K97" s="8"/>
      <c r="P97" s="397"/>
      <c r="Q97" s="397"/>
    </row>
    <row r="98" spans="1:17" ht="12" thickBot="1">
      <c r="C98" s="9"/>
      <c r="I98" s="7"/>
      <c r="K98" s="8"/>
    </row>
    <row r="99" spans="1:17" s="2" customFormat="1" ht="28.5" customHeight="1" thickBot="1">
      <c r="A99" s="1"/>
      <c r="B99" s="333" t="s">
        <v>418</v>
      </c>
      <c r="C99" s="334" t="s">
        <v>419</v>
      </c>
      <c r="D99" s="333" t="s">
        <v>1021</v>
      </c>
      <c r="E99" s="334" t="s">
        <v>420</v>
      </c>
      <c r="F99" s="333" t="s">
        <v>421</v>
      </c>
      <c r="G99" s="362" t="s">
        <v>1031</v>
      </c>
      <c r="H99" s="335" t="s">
        <v>422</v>
      </c>
      <c r="I99" s="333" t="s">
        <v>423</v>
      </c>
      <c r="J99" s="333" t="s">
        <v>424</v>
      </c>
      <c r="K99" s="333" t="s">
        <v>425</v>
      </c>
      <c r="L99" s="336" t="s">
        <v>426</v>
      </c>
      <c r="M99" s="336" t="s">
        <v>4</v>
      </c>
      <c r="N99" s="336" t="s">
        <v>6</v>
      </c>
      <c r="O99" s="336" t="s">
        <v>427</v>
      </c>
      <c r="P99" s="396"/>
      <c r="Q99" s="396"/>
    </row>
    <row r="100" spans="1:17" s="2" customFormat="1" ht="15.75" customHeight="1">
      <c r="A100" s="1"/>
      <c r="B100" s="438" t="s">
        <v>757</v>
      </c>
      <c r="C100" s="439"/>
      <c r="D100" s="439"/>
      <c r="E100" s="439"/>
      <c r="F100" s="439"/>
      <c r="G100" s="440"/>
      <c r="H100" s="78" t="s">
        <v>428</v>
      </c>
      <c r="I100" s="420" t="s">
        <v>757</v>
      </c>
      <c r="J100" s="421"/>
      <c r="K100" s="83" t="s">
        <v>428</v>
      </c>
      <c r="L100" s="392"/>
      <c r="M100" s="393"/>
      <c r="N100" s="393"/>
      <c r="O100" s="394" t="s">
        <v>681</v>
      </c>
      <c r="P100" s="396"/>
      <c r="Q100" s="396"/>
    </row>
    <row r="101" spans="1:17" ht="22.5" customHeight="1">
      <c r="B101" s="429">
        <v>1</v>
      </c>
      <c r="C101" s="528" t="s">
        <v>975</v>
      </c>
      <c r="D101" s="100"/>
      <c r="E101" s="429" t="s">
        <v>502</v>
      </c>
      <c r="F101" s="20" t="s">
        <v>280</v>
      </c>
      <c r="G101" s="429"/>
      <c r="H101" s="417">
        <v>1721.25</v>
      </c>
      <c r="I101" s="20" t="s">
        <v>485</v>
      </c>
      <c r="J101" s="20" t="s">
        <v>1</v>
      </c>
      <c r="K101" s="22">
        <v>860.625</v>
      </c>
      <c r="L101" s="28">
        <v>0</v>
      </c>
      <c r="M101" s="28">
        <v>0</v>
      </c>
      <c r="N101" s="28">
        <v>0</v>
      </c>
      <c r="O101" s="84">
        <f t="shared" ref="O101:O127" si="3">SUM(L101:N101)</f>
        <v>0</v>
      </c>
    </row>
    <row r="102" spans="1:17" ht="22.5" customHeight="1">
      <c r="B102" s="430"/>
      <c r="C102" s="529"/>
      <c r="D102" s="26"/>
      <c r="E102" s="430"/>
      <c r="F102" s="20" t="s">
        <v>281</v>
      </c>
      <c r="G102" s="430"/>
      <c r="H102" s="418"/>
      <c r="I102" s="20" t="s">
        <v>282</v>
      </c>
      <c r="J102" s="20" t="s">
        <v>11</v>
      </c>
      <c r="K102" s="22">
        <v>860.625</v>
      </c>
      <c r="L102" s="23">
        <v>51153665.301369846</v>
      </c>
      <c r="M102" s="23">
        <v>89963515.662151843</v>
      </c>
      <c r="N102" s="23">
        <v>68769540.940587908</v>
      </c>
      <c r="O102" s="84">
        <f t="shared" si="3"/>
        <v>209886721.9041096</v>
      </c>
    </row>
    <row r="103" spans="1:17" ht="27" customHeight="1">
      <c r="A103" s="2"/>
      <c r="B103" s="20">
        <v>2</v>
      </c>
      <c r="C103" s="81" t="s">
        <v>976</v>
      </c>
      <c r="D103" s="20"/>
      <c r="E103" s="20" t="s">
        <v>502</v>
      </c>
      <c r="F103" s="20" t="s">
        <v>291</v>
      </c>
      <c r="G103" s="20"/>
      <c r="H103" s="21">
        <v>100</v>
      </c>
      <c r="I103" s="20" t="s">
        <v>486</v>
      </c>
      <c r="J103" s="20" t="s">
        <v>1</v>
      </c>
      <c r="K103" s="22">
        <v>100</v>
      </c>
      <c r="L103" s="23">
        <v>7999999.9999999925</v>
      </c>
      <c r="M103" s="23">
        <v>33012203.752566338</v>
      </c>
      <c r="N103" s="23">
        <v>27024354.452913113</v>
      </c>
      <c r="O103" s="84">
        <f t="shared" si="3"/>
        <v>68036558.205479443</v>
      </c>
      <c r="P103" s="397"/>
      <c r="Q103" s="397"/>
    </row>
    <row r="104" spans="1:17" ht="22.5" customHeight="1">
      <c r="B104" s="429">
        <v>3</v>
      </c>
      <c r="C104" s="528" t="s">
        <v>977</v>
      </c>
      <c r="D104" s="100"/>
      <c r="E104" s="429" t="s">
        <v>502</v>
      </c>
      <c r="F104" s="20" t="s">
        <v>308</v>
      </c>
      <c r="G104" s="429"/>
      <c r="H104" s="417">
        <v>573</v>
      </c>
      <c r="I104" s="20" t="s">
        <v>487</v>
      </c>
      <c r="J104" s="20" t="s">
        <v>1</v>
      </c>
      <c r="K104" s="22">
        <v>286.5</v>
      </c>
      <c r="L104" s="23">
        <v>28649999.99999997</v>
      </c>
      <c r="M104" s="23">
        <v>104165856.40710415</v>
      </c>
      <c r="N104" s="23">
        <v>86876304.853169844</v>
      </c>
      <c r="O104" s="84">
        <f t="shared" si="3"/>
        <v>219692161.26027396</v>
      </c>
    </row>
    <row r="105" spans="1:17" ht="22.5" customHeight="1">
      <c r="B105" s="430"/>
      <c r="C105" s="529"/>
      <c r="D105" s="26"/>
      <c r="E105" s="430"/>
      <c r="F105" s="20" t="s">
        <v>309</v>
      </c>
      <c r="G105" s="430"/>
      <c r="H105" s="418"/>
      <c r="I105" s="20" t="s">
        <v>488</v>
      </c>
      <c r="J105" s="20" t="s">
        <v>11</v>
      </c>
      <c r="K105" s="22">
        <v>286.5</v>
      </c>
      <c r="L105" s="23">
        <v>28650000</v>
      </c>
      <c r="M105" s="23">
        <v>104226345.80435692</v>
      </c>
      <c r="N105" s="23">
        <v>91776466.1545472</v>
      </c>
      <c r="O105" s="84">
        <f t="shared" si="3"/>
        <v>224652811.95890412</v>
      </c>
    </row>
    <row r="106" spans="1:17" ht="22.5" customHeight="1">
      <c r="B106" s="429">
        <v>4</v>
      </c>
      <c r="C106" s="539" t="s">
        <v>978</v>
      </c>
      <c r="D106" s="347"/>
      <c r="E106" s="429" t="s">
        <v>502</v>
      </c>
      <c r="F106" s="20" t="s">
        <v>407</v>
      </c>
      <c r="G106" s="429"/>
      <c r="H106" s="417">
        <v>630</v>
      </c>
      <c r="I106" s="20" t="s">
        <v>489</v>
      </c>
      <c r="J106" s="20" t="s">
        <v>1</v>
      </c>
      <c r="K106" s="22">
        <v>315</v>
      </c>
      <c r="L106" s="23">
        <v>31500000</v>
      </c>
      <c r="M106" s="23">
        <v>87155712.115032464</v>
      </c>
      <c r="N106" s="23">
        <v>80428773.610994935</v>
      </c>
      <c r="O106" s="84">
        <f t="shared" si="3"/>
        <v>199084485.7260274</v>
      </c>
    </row>
    <row r="107" spans="1:17" ht="22.5" customHeight="1">
      <c r="B107" s="437"/>
      <c r="C107" s="540"/>
      <c r="D107" s="348"/>
      <c r="E107" s="437"/>
      <c r="F107" s="20" t="s">
        <v>406</v>
      </c>
      <c r="G107" s="437"/>
      <c r="H107" s="419"/>
      <c r="I107" s="20" t="s">
        <v>332</v>
      </c>
      <c r="J107" s="20" t="s">
        <v>11</v>
      </c>
      <c r="K107" s="22">
        <v>268</v>
      </c>
      <c r="L107" s="23">
        <v>26800000</v>
      </c>
      <c r="M107" s="23">
        <v>69841325.665203422</v>
      </c>
      <c r="N107" s="23">
        <v>65507110.786851376</v>
      </c>
      <c r="O107" s="84">
        <f t="shared" si="3"/>
        <v>162148436.4520548</v>
      </c>
    </row>
    <row r="108" spans="1:17" ht="22.5" customHeight="1">
      <c r="B108" s="430"/>
      <c r="C108" s="541"/>
      <c r="D108" s="349"/>
      <c r="E108" s="430"/>
      <c r="F108" s="20" t="s">
        <v>405</v>
      </c>
      <c r="G108" s="430"/>
      <c r="H108" s="418"/>
      <c r="I108" s="20" t="s">
        <v>490</v>
      </c>
      <c r="J108" s="20" t="s">
        <v>187</v>
      </c>
      <c r="K108" s="22">
        <v>47</v>
      </c>
      <c r="L108" s="23">
        <v>4700000</v>
      </c>
      <c r="M108" s="23">
        <v>11000503.970394261</v>
      </c>
      <c r="N108" s="23">
        <v>10642517.824126288</v>
      </c>
      <c r="O108" s="84">
        <f t="shared" si="3"/>
        <v>26343021.794520549</v>
      </c>
    </row>
    <row r="109" spans="1:17" ht="26.25" customHeight="1">
      <c r="B109" s="20">
        <v>5</v>
      </c>
      <c r="C109" s="81" t="s">
        <v>979</v>
      </c>
      <c r="D109" s="20"/>
      <c r="E109" s="20" t="s">
        <v>502</v>
      </c>
      <c r="F109" s="20" t="s">
        <v>216</v>
      </c>
      <c r="G109" s="20"/>
      <c r="H109" s="21">
        <v>123.92</v>
      </c>
      <c r="I109" s="20" t="s">
        <v>491</v>
      </c>
      <c r="J109" s="20" t="s">
        <v>1</v>
      </c>
      <c r="K109" s="22">
        <v>123.92</v>
      </c>
      <c r="L109" s="23">
        <v>12392000.00000003</v>
      </c>
      <c r="M109" s="23">
        <v>75226172.947667465</v>
      </c>
      <c r="N109" s="23">
        <v>35605643.359181836</v>
      </c>
      <c r="O109" s="84">
        <f t="shared" si="3"/>
        <v>123223816.30684933</v>
      </c>
    </row>
    <row r="110" spans="1:17" ht="33.75">
      <c r="B110" s="20">
        <v>6</v>
      </c>
      <c r="C110" s="81" t="s">
        <v>980</v>
      </c>
      <c r="D110" s="20"/>
      <c r="E110" s="20" t="s">
        <v>502</v>
      </c>
      <c r="F110" s="20" t="s">
        <v>219</v>
      </c>
      <c r="G110" s="20"/>
      <c r="H110" s="21">
        <v>35</v>
      </c>
      <c r="I110" s="20" t="s">
        <v>435</v>
      </c>
      <c r="J110" s="20" t="s">
        <v>1</v>
      </c>
      <c r="K110" s="22">
        <v>35</v>
      </c>
      <c r="L110" s="23">
        <v>3499999.9999999981</v>
      </c>
      <c r="M110" s="23">
        <v>16372187.298717016</v>
      </c>
      <c r="N110" s="23">
        <v>8012252.5232007895</v>
      </c>
      <c r="O110" s="84">
        <f t="shared" si="3"/>
        <v>27884439.821917802</v>
      </c>
    </row>
    <row r="111" spans="1:17" ht="22.5" customHeight="1">
      <c r="B111" s="429">
        <v>7</v>
      </c>
      <c r="C111" s="528" t="s">
        <v>981</v>
      </c>
      <c r="D111" s="100"/>
      <c r="E111" s="429" t="s">
        <v>502</v>
      </c>
      <c r="F111" s="20" t="s">
        <v>566</v>
      </c>
      <c r="G111" s="429"/>
      <c r="H111" s="417">
        <v>1950</v>
      </c>
      <c r="I111" s="20" t="s">
        <v>485</v>
      </c>
      <c r="J111" s="20" t="s">
        <v>1</v>
      </c>
      <c r="K111" s="22">
        <v>975</v>
      </c>
      <c r="L111" s="23">
        <v>96894856.465753347</v>
      </c>
      <c r="M111" s="23">
        <v>174618061.84544608</v>
      </c>
      <c r="N111" s="23">
        <v>111259267.96277311</v>
      </c>
      <c r="O111" s="84">
        <f t="shared" si="3"/>
        <v>382772186.27397251</v>
      </c>
    </row>
    <row r="112" spans="1:17" ht="22.5" customHeight="1">
      <c r="A112" s="2"/>
      <c r="B112" s="430"/>
      <c r="C112" s="529"/>
      <c r="D112" s="26"/>
      <c r="E112" s="430"/>
      <c r="F112" s="20" t="s">
        <v>567</v>
      </c>
      <c r="G112" s="430"/>
      <c r="H112" s="418"/>
      <c r="I112" s="20" t="s">
        <v>282</v>
      </c>
      <c r="J112" s="20" t="s">
        <v>11</v>
      </c>
      <c r="K112" s="22">
        <v>975</v>
      </c>
      <c r="L112" s="23">
        <v>97500000</v>
      </c>
      <c r="M112" s="23">
        <v>234761424.6442911</v>
      </c>
      <c r="N112" s="23">
        <v>207138137.23242122</v>
      </c>
      <c r="O112" s="84">
        <f t="shared" si="3"/>
        <v>539399561.87671232</v>
      </c>
      <c r="P112" s="397"/>
      <c r="Q112" s="397"/>
    </row>
    <row r="113" spans="1:17" ht="22.5" customHeight="1">
      <c r="B113" s="429">
        <v>8</v>
      </c>
      <c r="C113" s="528" t="s">
        <v>982</v>
      </c>
      <c r="D113" s="100"/>
      <c r="E113" s="429" t="s">
        <v>502</v>
      </c>
      <c r="F113" s="20" t="s">
        <v>319</v>
      </c>
      <c r="G113" s="429"/>
      <c r="H113" s="417">
        <v>885.6</v>
      </c>
      <c r="I113" s="20" t="s">
        <v>320</v>
      </c>
      <c r="J113" s="20" t="s">
        <v>1</v>
      </c>
      <c r="K113" s="22">
        <v>565</v>
      </c>
      <c r="L113" s="23">
        <v>56500000</v>
      </c>
      <c r="M113" s="23">
        <v>186011235.06888986</v>
      </c>
      <c r="N113" s="23">
        <v>160074115.04069918</v>
      </c>
      <c r="O113" s="84">
        <f t="shared" si="3"/>
        <v>402585350.10958904</v>
      </c>
    </row>
    <row r="114" spans="1:17" ht="22.5" customHeight="1">
      <c r="B114" s="430"/>
      <c r="C114" s="529"/>
      <c r="D114" s="26"/>
      <c r="E114" s="430"/>
      <c r="F114" s="20" t="s">
        <v>321</v>
      </c>
      <c r="G114" s="430"/>
      <c r="H114" s="418"/>
      <c r="I114" s="20" t="s">
        <v>322</v>
      </c>
      <c r="J114" s="20" t="s">
        <v>11</v>
      </c>
      <c r="K114" s="22">
        <v>320.60000000000002</v>
      </c>
      <c r="L114" s="23">
        <v>32060000.00000003</v>
      </c>
      <c r="M114" s="23">
        <v>93854041.735132277</v>
      </c>
      <c r="N114" s="23">
        <v>82597579.566237569</v>
      </c>
      <c r="O114" s="84">
        <f t="shared" si="3"/>
        <v>208511621.30136988</v>
      </c>
    </row>
    <row r="115" spans="1:17" ht="22.5" customHeight="1">
      <c r="B115" s="429">
        <v>9</v>
      </c>
      <c r="C115" s="528" t="s">
        <v>983</v>
      </c>
      <c r="D115" s="100"/>
      <c r="E115" s="429" t="s">
        <v>502</v>
      </c>
      <c r="F115" s="20" t="s">
        <v>330</v>
      </c>
      <c r="G115" s="429"/>
      <c r="H115" s="417">
        <v>1950</v>
      </c>
      <c r="I115" s="20" t="s">
        <v>492</v>
      </c>
      <c r="J115" s="20" t="s">
        <v>1</v>
      </c>
      <c r="K115" s="22">
        <v>975</v>
      </c>
      <c r="L115" s="23">
        <v>97500000</v>
      </c>
      <c r="M115" s="23">
        <v>159798855.88675398</v>
      </c>
      <c r="N115" s="23">
        <v>16987659.209136415</v>
      </c>
      <c r="O115" s="84">
        <f t="shared" si="3"/>
        <v>274286515.0958904</v>
      </c>
    </row>
    <row r="116" spans="1:17" ht="22.5" customHeight="1">
      <c r="B116" s="430"/>
      <c r="C116" s="529"/>
      <c r="D116" s="26"/>
      <c r="E116" s="430"/>
      <c r="F116" s="20" t="s">
        <v>331</v>
      </c>
      <c r="G116" s="430"/>
      <c r="H116" s="418"/>
      <c r="I116" s="20" t="s">
        <v>493</v>
      </c>
      <c r="J116" s="20" t="s">
        <v>11</v>
      </c>
      <c r="K116" s="22">
        <v>975</v>
      </c>
      <c r="L116" s="23">
        <v>97500000.000000089</v>
      </c>
      <c r="M116" s="23">
        <v>242699011.97367314</v>
      </c>
      <c r="N116" s="23">
        <v>214029375.16331318</v>
      </c>
      <c r="O116" s="84">
        <f t="shared" si="3"/>
        <v>554228387.13698637</v>
      </c>
    </row>
    <row r="117" spans="1:17" ht="22.5" customHeight="1">
      <c r="B117" s="429">
        <v>10</v>
      </c>
      <c r="C117" s="528" t="s">
        <v>984</v>
      </c>
      <c r="D117" s="100"/>
      <c r="E117" s="429" t="s">
        <v>502</v>
      </c>
      <c r="F117" s="20" t="s">
        <v>310</v>
      </c>
      <c r="G117" s="429"/>
      <c r="H117" s="417">
        <v>578.6</v>
      </c>
      <c r="I117" s="20" t="s">
        <v>311</v>
      </c>
      <c r="J117" s="20" t="s">
        <v>1</v>
      </c>
      <c r="K117" s="22">
        <v>251</v>
      </c>
      <c r="L117" s="23">
        <v>25100000</v>
      </c>
      <c r="M117" s="23">
        <v>92399916.882753804</v>
      </c>
      <c r="N117" s="23">
        <v>81343180.240533873</v>
      </c>
      <c r="O117" s="84">
        <f t="shared" si="3"/>
        <v>198843097.12328768</v>
      </c>
    </row>
    <row r="118" spans="1:17" ht="22.5" customHeight="1">
      <c r="A118" s="2"/>
      <c r="B118" s="437"/>
      <c r="C118" s="545"/>
      <c r="D118" s="343"/>
      <c r="E118" s="437"/>
      <c r="F118" s="20" t="s">
        <v>312</v>
      </c>
      <c r="G118" s="437"/>
      <c r="H118" s="419"/>
      <c r="I118" s="20" t="s">
        <v>494</v>
      </c>
      <c r="J118" s="20" t="s">
        <v>11</v>
      </c>
      <c r="K118" s="22">
        <v>239.3</v>
      </c>
      <c r="L118" s="23">
        <v>33930000.000000015</v>
      </c>
      <c r="M118" s="23">
        <v>120375830.20140533</v>
      </c>
      <c r="N118" s="23">
        <v>106010612.00407411</v>
      </c>
      <c r="O118" s="84">
        <f t="shared" si="3"/>
        <v>260316442.20547944</v>
      </c>
      <c r="P118" s="397"/>
      <c r="Q118" s="397"/>
    </row>
    <row r="119" spans="1:17" ht="22.5" customHeight="1">
      <c r="B119" s="430"/>
      <c r="C119" s="529"/>
      <c r="D119" s="26"/>
      <c r="E119" s="430"/>
      <c r="F119" s="20" t="s">
        <v>313</v>
      </c>
      <c r="G119" s="430"/>
      <c r="H119" s="418"/>
      <c r="I119" s="20" t="s">
        <v>314</v>
      </c>
      <c r="J119" s="20" t="s">
        <v>187</v>
      </c>
      <c r="K119" s="22">
        <v>88.3</v>
      </c>
      <c r="L119" s="23">
        <v>8830000</v>
      </c>
      <c r="M119" s="23">
        <v>27264052.559798084</v>
      </c>
      <c r="N119" s="23">
        <v>24000123.193626575</v>
      </c>
      <c r="O119" s="84">
        <f t="shared" si="3"/>
        <v>60094175.753424659</v>
      </c>
    </row>
    <row r="120" spans="1:17" ht="22.5" customHeight="1">
      <c r="B120" s="429">
        <v>11</v>
      </c>
      <c r="C120" s="528" t="s">
        <v>985</v>
      </c>
      <c r="D120" s="100"/>
      <c r="E120" s="429" t="s">
        <v>502</v>
      </c>
      <c r="F120" s="20" t="s">
        <v>357</v>
      </c>
      <c r="G120" s="429"/>
      <c r="H120" s="468">
        <v>467.2</v>
      </c>
      <c r="I120" s="20" t="s">
        <v>495</v>
      </c>
      <c r="J120" s="20" t="s">
        <v>1</v>
      </c>
      <c r="K120" s="22">
        <v>220.29</v>
      </c>
      <c r="L120" s="23">
        <v>22028712.000000004</v>
      </c>
      <c r="M120" s="23">
        <v>13117826.36507627</v>
      </c>
      <c r="N120" s="23">
        <v>4680003.1090278411</v>
      </c>
      <c r="O120" s="84">
        <f t="shared" si="3"/>
        <v>39826541.474104114</v>
      </c>
    </row>
    <row r="121" spans="1:17" ht="22.5" customHeight="1">
      <c r="B121" s="430"/>
      <c r="C121" s="529"/>
      <c r="D121" s="26"/>
      <c r="E121" s="430"/>
      <c r="F121" s="20" t="s">
        <v>358</v>
      </c>
      <c r="G121" s="430"/>
      <c r="H121" s="469"/>
      <c r="I121" s="20" t="s">
        <v>496</v>
      </c>
      <c r="J121" s="20" t="s">
        <v>1</v>
      </c>
      <c r="K121" s="22">
        <v>233.6</v>
      </c>
      <c r="L121" s="23">
        <v>23360000.000000004</v>
      </c>
      <c r="M121" s="23">
        <v>12385436.868493151</v>
      </c>
      <c r="N121" s="23">
        <v>3171486.1315068486</v>
      </c>
      <c r="O121" s="84">
        <f t="shared" si="3"/>
        <v>38916923</v>
      </c>
    </row>
    <row r="122" spans="1:17" ht="22.5" customHeight="1">
      <c r="A122" s="2"/>
      <c r="B122" s="461">
        <v>12</v>
      </c>
      <c r="C122" s="528" t="s">
        <v>986</v>
      </c>
      <c r="D122" s="100"/>
      <c r="E122" s="461" t="s">
        <v>502</v>
      </c>
      <c r="F122" s="20" t="s">
        <v>570</v>
      </c>
      <c r="G122" s="429"/>
      <c r="H122" s="468">
        <v>472</v>
      </c>
      <c r="I122" s="20" t="s">
        <v>497</v>
      </c>
      <c r="J122" s="20" t="s">
        <v>1</v>
      </c>
      <c r="K122" s="22">
        <v>191.38</v>
      </c>
      <c r="L122" s="23">
        <v>0</v>
      </c>
      <c r="M122" s="23">
        <v>0</v>
      </c>
      <c r="N122" s="23">
        <v>0</v>
      </c>
      <c r="O122" s="84">
        <f t="shared" si="3"/>
        <v>0</v>
      </c>
      <c r="P122" s="397"/>
      <c r="Q122" s="397"/>
    </row>
    <row r="123" spans="1:17" ht="22.5" customHeight="1">
      <c r="B123" s="462"/>
      <c r="C123" s="544"/>
      <c r="D123" s="350"/>
      <c r="E123" s="462"/>
      <c r="F123" s="20" t="s">
        <v>571</v>
      </c>
      <c r="G123" s="430"/>
      <c r="H123" s="469"/>
      <c r="I123" s="20" t="s">
        <v>459</v>
      </c>
      <c r="J123" s="20" t="s">
        <v>11</v>
      </c>
      <c r="K123" s="22">
        <v>236</v>
      </c>
      <c r="L123" s="23">
        <v>2.7397260069847107E-2</v>
      </c>
      <c r="M123" s="23">
        <v>0</v>
      </c>
      <c r="N123" s="23">
        <v>0</v>
      </c>
      <c r="O123" s="84">
        <f t="shared" si="3"/>
        <v>2.7397260069847107E-2</v>
      </c>
    </row>
    <row r="124" spans="1:17" ht="22.5" customHeight="1">
      <c r="B124" s="429">
        <v>13</v>
      </c>
      <c r="C124" s="528" t="s">
        <v>987</v>
      </c>
      <c r="D124" s="100"/>
      <c r="E124" s="429" t="s">
        <v>502</v>
      </c>
      <c r="F124" s="20" t="s">
        <v>342</v>
      </c>
      <c r="G124" s="429" t="s">
        <v>916</v>
      </c>
      <c r="H124" s="417">
        <v>1677</v>
      </c>
      <c r="I124" s="20" t="s">
        <v>498</v>
      </c>
      <c r="J124" s="20" t="s">
        <v>1</v>
      </c>
      <c r="K124" s="22">
        <v>836</v>
      </c>
      <c r="L124" s="23">
        <v>31059577.999999996</v>
      </c>
      <c r="M124" s="23">
        <v>4820701.7727169581</v>
      </c>
      <c r="N124" s="23">
        <v>1982762.1270090754</v>
      </c>
      <c r="O124" s="84">
        <f t="shared" si="3"/>
        <v>37863041.899726033</v>
      </c>
    </row>
    <row r="125" spans="1:17" ht="22.5" customHeight="1">
      <c r="B125" s="430"/>
      <c r="C125" s="529"/>
      <c r="D125" s="26"/>
      <c r="E125" s="430"/>
      <c r="F125" s="20" t="s">
        <v>343</v>
      </c>
      <c r="G125" s="430"/>
      <c r="H125" s="418"/>
      <c r="I125" s="20" t="s">
        <v>499</v>
      </c>
      <c r="J125" s="20" t="s">
        <v>11</v>
      </c>
      <c r="K125" s="22">
        <v>836</v>
      </c>
      <c r="L125" s="23">
        <v>33772951.180821925</v>
      </c>
      <c r="M125" s="23">
        <v>1920894.5867775562</v>
      </c>
      <c r="N125" s="23">
        <v>1920894.4132224438</v>
      </c>
      <c r="O125" s="84">
        <f t="shared" si="3"/>
        <v>37614740.180821925</v>
      </c>
    </row>
    <row r="126" spans="1:17" ht="38.25" customHeight="1">
      <c r="B126" s="100">
        <v>14</v>
      </c>
      <c r="C126" s="384" t="s">
        <v>1030</v>
      </c>
      <c r="D126" s="347"/>
      <c r="E126" s="20" t="s">
        <v>502</v>
      </c>
      <c r="F126" s="20" t="s">
        <v>273</v>
      </c>
      <c r="G126" s="20"/>
      <c r="H126" s="21">
        <v>470.24</v>
      </c>
      <c r="I126" s="24" t="s">
        <v>736</v>
      </c>
      <c r="J126" s="20" t="s">
        <v>1</v>
      </c>
      <c r="K126" s="22">
        <v>470.24</v>
      </c>
      <c r="L126" s="23">
        <v>0</v>
      </c>
      <c r="M126" s="23">
        <v>0</v>
      </c>
      <c r="N126" s="23">
        <v>0</v>
      </c>
      <c r="O126" s="84">
        <f t="shared" si="3"/>
        <v>0</v>
      </c>
    </row>
    <row r="127" spans="1:17" ht="37.5" customHeight="1">
      <c r="B127" s="20">
        <v>15</v>
      </c>
      <c r="C127" s="81" t="s">
        <v>1102</v>
      </c>
      <c r="D127" s="20"/>
      <c r="E127" s="20" t="s">
        <v>502</v>
      </c>
      <c r="F127" s="20" t="s">
        <v>561</v>
      </c>
      <c r="G127" s="20" t="s">
        <v>916</v>
      </c>
      <c r="H127" s="21">
        <v>2075.84</v>
      </c>
      <c r="I127" s="24" t="s">
        <v>723</v>
      </c>
      <c r="J127" s="20" t="s">
        <v>1</v>
      </c>
      <c r="K127" s="22">
        <v>2075.84</v>
      </c>
      <c r="L127" s="23">
        <v>0</v>
      </c>
      <c r="M127" s="23">
        <v>0</v>
      </c>
      <c r="N127" s="23">
        <v>0</v>
      </c>
      <c r="O127" s="84">
        <f t="shared" si="3"/>
        <v>0</v>
      </c>
    </row>
    <row r="128" spans="1:17" ht="42" customHeight="1">
      <c r="A128" s="2"/>
      <c r="B128" s="20">
        <v>16</v>
      </c>
      <c r="C128" s="395" t="s">
        <v>1089</v>
      </c>
      <c r="D128" s="21"/>
      <c r="E128" s="21" t="s">
        <v>502</v>
      </c>
      <c r="F128" s="20" t="s">
        <v>274</v>
      </c>
      <c r="G128" s="20"/>
      <c r="H128" s="21">
        <v>494.5</v>
      </c>
      <c r="I128" s="24" t="s">
        <v>1090</v>
      </c>
      <c r="J128" s="20" t="s">
        <v>1</v>
      </c>
      <c r="K128" s="22">
        <v>494.5</v>
      </c>
      <c r="L128" s="23">
        <v>0</v>
      </c>
      <c r="M128" s="23">
        <v>0</v>
      </c>
      <c r="N128" s="23">
        <v>0</v>
      </c>
      <c r="O128" s="84">
        <f t="shared" ref="O128" si="4">SUM(L128:N128)</f>
        <v>0</v>
      </c>
      <c r="P128" s="397"/>
      <c r="Q128" s="397"/>
    </row>
    <row r="129" spans="1:17" ht="12" thickBot="1">
      <c r="C129" s="9"/>
      <c r="I129" s="7"/>
      <c r="K129" s="8"/>
    </row>
    <row r="130" spans="1:17" s="2" customFormat="1" ht="22.5" customHeight="1" thickBot="1">
      <c r="A130" s="1"/>
      <c r="E130" s="523" t="s">
        <v>502</v>
      </c>
      <c r="F130" s="524"/>
      <c r="G130" s="215" t="s">
        <v>930</v>
      </c>
      <c r="H130" s="525" t="s">
        <v>5</v>
      </c>
      <c r="I130" s="526"/>
      <c r="J130" s="527"/>
      <c r="K130" s="215" t="s">
        <v>930</v>
      </c>
      <c r="L130" s="243">
        <f t="shared" ref="L130:N130" si="5">SUM(L101:L129)</f>
        <v>851381762.97534251</v>
      </c>
      <c r="M130" s="243">
        <f t="shared" si="5"/>
        <v>1954991114.0144014</v>
      </c>
      <c r="N130" s="243">
        <f t="shared" si="5"/>
        <v>1489838159.8991551</v>
      </c>
      <c r="O130" s="243">
        <f>SUM(O101:O129)</f>
        <v>4296211036.8888988</v>
      </c>
      <c r="P130" s="400">
        <f>SUM(L130:N130)</f>
        <v>4296211036.8888988</v>
      </c>
      <c r="Q130" s="399" t="b">
        <f>O130=P130</f>
        <v>1</v>
      </c>
    </row>
    <row r="131" spans="1:17">
      <c r="C131" s="9"/>
      <c r="I131" s="7"/>
      <c r="K131" s="8"/>
      <c r="M131" s="401">
        <f>SUM(M130:N130)</f>
        <v>3444829273.9135566</v>
      </c>
    </row>
    <row r="132" spans="1:17">
      <c r="A132" s="2"/>
      <c r="C132" s="9"/>
      <c r="I132" s="7"/>
      <c r="K132" s="8"/>
      <c r="P132" s="397"/>
      <c r="Q132" s="397"/>
    </row>
    <row r="133" spans="1:17">
      <c r="A133" s="2"/>
      <c r="C133" s="9"/>
      <c r="I133" s="7"/>
      <c r="K133" s="8"/>
      <c r="P133" s="397"/>
      <c r="Q133" s="397"/>
    </row>
    <row r="134" spans="1:17" ht="12" thickBot="1">
      <c r="C134" s="9"/>
      <c r="I134" s="7"/>
      <c r="K134" s="8"/>
    </row>
    <row r="135" spans="1:17" s="2" customFormat="1" ht="28.5" customHeight="1" thickBot="1">
      <c r="A135" s="1"/>
      <c r="B135" s="333" t="s">
        <v>418</v>
      </c>
      <c r="C135" s="334" t="s">
        <v>419</v>
      </c>
      <c r="D135" s="333" t="s">
        <v>1021</v>
      </c>
      <c r="E135" s="334" t="s">
        <v>420</v>
      </c>
      <c r="F135" s="333" t="s">
        <v>421</v>
      </c>
      <c r="G135" s="362" t="s">
        <v>1031</v>
      </c>
      <c r="H135" s="335" t="s">
        <v>422</v>
      </c>
      <c r="I135" s="333" t="s">
        <v>423</v>
      </c>
      <c r="J135" s="333" t="s">
        <v>424</v>
      </c>
      <c r="K135" s="333" t="s">
        <v>425</v>
      </c>
      <c r="L135" s="336" t="s">
        <v>426</v>
      </c>
      <c r="M135" s="336" t="s">
        <v>4</v>
      </c>
      <c r="N135" s="336" t="s">
        <v>6</v>
      </c>
      <c r="O135" s="336" t="s">
        <v>427</v>
      </c>
      <c r="P135" s="396"/>
      <c r="Q135" s="396"/>
    </row>
    <row r="136" spans="1:17" s="2" customFormat="1" ht="15.75" customHeight="1">
      <c r="A136" s="1"/>
      <c r="B136" s="438" t="s">
        <v>757</v>
      </c>
      <c r="C136" s="439"/>
      <c r="D136" s="439"/>
      <c r="E136" s="439"/>
      <c r="F136" s="439"/>
      <c r="G136" s="440"/>
      <c r="H136" s="78" t="s">
        <v>428</v>
      </c>
      <c r="I136" s="420" t="s">
        <v>757</v>
      </c>
      <c r="J136" s="421"/>
      <c r="K136" s="83" t="s">
        <v>428</v>
      </c>
      <c r="L136" s="392"/>
      <c r="M136" s="393"/>
      <c r="N136" s="393"/>
      <c r="O136" s="394" t="s">
        <v>681</v>
      </c>
      <c r="P136" s="396"/>
      <c r="Q136" s="396"/>
    </row>
    <row r="137" spans="1:17" ht="22.5" customHeight="1">
      <c r="B137" s="429">
        <v>1</v>
      </c>
      <c r="C137" s="431" t="s">
        <v>988</v>
      </c>
      <c r="D137" s="100"/>
      <c r="E137" s="429" t="s">
        <v>509</v>
      </c>
      <c r="F137" s="20" t="s">
        <v>288</v>
      </c>
      <c r="G137" s="20"/>
      <c r="H137" s="21">
        <v>220</v>
      </c>
      <c r="I137" s="20" t="s">
        <v>504</v>
      </c>
      <c r="J137" s="20" t="s">
        <v>1</v>
      </c>
      <c r="K137" s="22">
        <v>220</v>
      </c>
      <c r="L137" s="28">
        <v>21999999.99999997</v>
      </c>
      <c r="M137" s="28">
        <v>99339877.472235322</v>
      </c>
      <c r="N137" s="28">
        <v>91893852.267490715</v>
      </c>
      <c r="O137" s="84">
        <f t="shared" ref="O137:O142" si="6">SUM(L137:N137)</f>
        <v>213233729.73972601</v>
      </c>
    </row>
    <row r="138" spans="1:17" ht="22.5" customHeight="1">
      <c r="B138" s="437"/>
      <c r="C138" s="455"/>
      <c r="D138" s="343"/>
      <c r="E138" s="437"/>
      <c r="F138" s="20" t="s">
        <v>302</v>
      </c>
      <c r="G138" s="429"/>
      <c r="H138" s="417">
        <v>373.76</v>
      </c>
      <c r="I138" s="20" t="s">
        <v>505</v>
      </c>
      <c r="J138" s="20" t="s">
        <v>1</v>
      </c>
      <c r="K138" s="22">
        <v>186.88</v>
      </c>
      <c r="L138" s="23">
        <v>18688000</v>
      </c>
      <c r="M138" s="23">
        <v>83040742.81861642</v>
      </c>
      <c r="N138" s="23">
        <v>73015274.381383568</v>
      </c>
      <c r="O138" s="84">
        <f t="shared" si="6"/>
        <v>174744017.19999999</v>
      </c>
    </row>
    <row r="139" spans="1:17" ht="22.5" customHeight="1">
      <c r="A139" s="2"/>
      <c r="B139" s="430"/>
      <c r="C139" s="432"/>
      <c r="D139" s="26"/>
      <c r="E139" s="430"/>
      <c r="F139" s="20" t="s">
        <v>303</v>
      </c>
      <c r="G139" s="430"/>
      <c r="H139" s="418"/>
      <c r="I139" s="20" t="s">
        <v>506</v>
      </c>
      <c r="J139" s="20" t="s">
        <v>11</v>
      </c>
      <c r="K139" s="22">
        <v>186.88</v>
      </c>
      <c r="L139" s="23">
        <v>18688000</v>
      </c>
      <c r="M139" s="23">
        <v>81635897.617438361</v>
      </c>
      <c r="N139" s="23">
        <v>71791406.182561651</v>
      </c>
      <c r="O139" s="84">
        <f t="shared" si="6"/>
        <v>172115303.80000001</v>
      </c>
      <c r="P139" s="397"/>
      <c r="Q139" s="397"/>
    </row>
    <row r="140" spans="1:17" ht="22.5" customHeight="1">
      <c r="B140" s="429">
        <v>2</v>
      </c>
      <c r="C140" s="431" t="s">
        <v>989</v>
      </c>
      <c r="D140" s="100"/>
      <c r="E140" s="429" t="s">
        <v>509</v>
      </c>
      <c r="F140" s="20" t="s">
        <v>292</v>
      </c>
      <c r="G140" s="429"/>
      <c r="H140" s="417">
        <v>180.75</v>
      </c>
      <c r="I140" s="20" t="s">
        <v>507</v>
      </c>
      <c r="J140" s="20" t="s">
        <v>1</v>
      </c>
      <c r="K140" s="22">
        <v>90.375</v>
      </c>
      <c r="L140" s="23">
        <v>9037500.0000000149</v>
      </c>
      <c r="M140" s="23">
        <v>50788214.432539664</v>
      </c>
      <c r="N140" s="23">
        <v>44479637.15650142</v>
      </c>
      <c r="O140" s="84">
        <f t="shared" si="6"/>
        <v>104305351.5890411</v>
      </c>
    </row>
    <row r="141" spans="1:17" ht="22.5" customHeight="1">
      <c r="B141" s="430"/>
      <c r="C141" s="432"/>
      <c r="D141" s="26"/>
      <c r="E141" s="430"/>
      <c r="F141" s="20" t="s">
        <v>293</v>
      </c>
      <c r="G141" s="430"/>
      <c r="H141" s="418"/>
      <c r="I141" s="20" t="s">
        <v>508</v>
      </c>
      <c r="J141" s="20" t="s">
        <v>11</v>
      </c>
      <c r="K141" s="22">
        <v>90.375</v>
      </c>
      <c r="L141" s="23">
        <v>9037500</v>
      </c>
      <c r="M141" s="23">
        <v>48869960.197981052</v>
      </c>
      <c r="N141" s="23">
        <v>42825526.336265527</v>
      </c>
      <c r="O141" s="84">
        <f t="shared" si="6"/>
        <v>100732986.53424658</v>
      </c>
    </row>
    <row r="142" spans="1:17" ht="22.5" customHeight="1">
      <c r="B142" s="20">
        <v>3</v>
      </c>
      <c r="C142" s="36" t="s">
        <v>990</v>
      </c>
      <c r="D142" s="20"/>
      <c r="E142" s="20" t="s">
        <v>509</v>
      </c>
      <c r="F142" s="20" t="s">
        <v>348</v>
      </c>
      <c r="G142" s="20"/>
      <c r="H142" s="21">
        <v>951.16</v>
      </c>
      <c r="I142" s="20" t="s">
        <v>455</v>
      </c>
      <c r="J142" s="20" t="s">
        <v>1</v>
      </c>
      <c r="K142" s="22">
        <v>852.62</v>
      </c>
      <c r="L142" s="23">
        <v>0</v>
      </c>
      <c r="M142" s="23">
        <v>0</v>
      </c>
      <c r="N142" s="23">
        <v>0</v>
      </c>
      <c r="O142" s="84">
        <f t="shared" si="6"/>
        <v>0</v>
      </c>
    </row>
    <row r="143" spans="1:17" ht="12" thickBot="1">
      <c r="C143" s="9"/>
      <c r="K143" s="8"/>
    </row>
    <row r="144" spans="1:17" s="2" customFormat="1" ht="22.5" customHeight="1" thickBot="1">
      <c r="A144" s="1"/>
      <c r="E144" s="523" t="s">
        <v>509</v>
      </c>
      <c r="F144" s="524"/>
      <c r="G144" s="215" t="s">
        <v>930</v>
      </c>
      <c r="H144" s="525" t="s">
        <v>5</v>
      </c>
      <c r="I144" s="526"/>
      <c r="J144" s="527"/>
      <c r="K144" s="215" t="s">
        <v>930</v>
      </c>
      <c r="L144" s="243">
        <f t="shared" ref="L144:N144" si="7">SUM(L137:L143)</f>
        <v>77450999.999999985</v>
      </c>
      <c r="M144" s="243">
        <f t="shared" si="7"/>
        <v>363674692.53881079</v>
      </c>
      <c r="N144" s="243">
        <f t="shared" si="7"/>
        <v>324005696.32420284</v>
      </c>
      <c r="O144" s="243">
        <f>SUM(O137:O143)</f>
        <v>765131388.86301374</v>
      </c>
      <c r="P144" s="400">
        <f>SUM(L144:N144)</f>
        <v>765131388.86301363</v>
      </c>
      <c r="Q144" s="399" t="b">
        <f>O144=P144</f>
        <v>1</v>
      </c>
    </row>
    <row r="145" spans="1:17">
      <c r="C145" s="9"/>
      <c r="K145" s="8"/>
      <c r="M145" s="401">
        <f>SUM(M144:N144)</f>
        <v>687680388.86301363</v>
      </c>
    </row>
    <row r="146" spans="1:17">
      <c r="C146" s="9"/>
      <c r="K146" s="8"/>
    </row>
    <row r="147" spans="1:17">
      <c r="C147" s="9"/>
      <c r="K147" s="8"/>
    </row>
    <row r="148" spans="1:17" ht="12" thickBot="1">
      <c r="C148" s="9"/>
      <c r="K148" s="8"/>
    </row>
    <row r="149" spans="1:17" s="2" customFormat="1" ht="28.5" customHeight="1" thickBot="1">
      <c r="A149" s="1"/>
      <c r="B149" s="333" t="s">
        <v>418</v>
      </c>
      <c r="C149" s="334" t="s">
        <v>419</v>
      </c>
      <c r="D149" s="333" t="s">
        <v>1021</v>
      </c>
      <c r="E149" s="334" t="s">
        <v>420</v>
      </c>
      <c r="F149" s="333" t="s">
        <v>421</v>
      </c>
      <c r="G149" s="362" t="s">
        <v>1031</v>
      </c>
      <c r="H149" s="335" t="s">
        <v>422</v>
      </c>
      <c r="I149" s="333" t="s">
        <v>423</v>
      </c>
      <c r="J149" s="333" t="s">
        <v>424</v>
      </c>
      <c r="K149" s="333" t="s">
        <v>425</v>
      </c>
      <c r="L149" s="336" t="s">
        <v>426</v>
      </c>
      <c r="M149" s="336" t="s">
        <v>4</v>
      </c>
      <c r="N149" s="336" t="s">
        <v>6</v>
      </c>
      <c r="O149" s="336" t="s">
        <v>427</v>
      </c>
      <c r="P149" s="396"/>
      <c r="Q149" s="396"/>
    </row>
    <row r="150" spans="1:17" s="2" customFormat="1" ht="15.75" customHeight="1">
      <c r="A150" s="1"/>
      <c r="B150" s="438" t="s">
        <v>757</v>
      </c>
      <c r="C150" s="439"/>
      <c r="D150" s="439"/>
      <c r="E150" s="439"/>
      <c r="F150" s="439"/>
      <c r="G150" s="440"/>
      <c r="H150" s="78" t="s">
        <v>428</v>
      </c>
      <c r="I150" s="420" t="s">
        <v>757</v>
      </c>
      <c r="J150" s="421"/>
      <c r="K150" s="83" t="s">
        <v>428</v>
      </c>
      <c r="L150" s="392"/>
      <c r="M150" s="393"/>
      <c r="N150" s="393"/>
      <c r="O150" s="394" t="s">
        <v>681</v>
      </c>
      <c r="P150" s="396"/>
      <c r="Q150" s="396"/>
    </row>
    <row r="151" spans="1:17" ht="28.5" customHeight="1">
      <c r="B151" s="26">
        <v>1</v>
      </c>
      <c r="C151" s="233" t="s">
        <v>991</v>
      </c>
      <c r="D151" s="26"/>
      <c r="E151" s="20" t="s">
        <v>512</v>
      </c>
      <c r="F151" s="382" t="s">
        <v>279</v>
      </c>
      <c r="G151" s="26"/>
      <c r="H151" s="21">
        <v>401</v>
      </c>
      <c r="I151" s="20" t="s">
        <v>510</v>
      </c>
      <c r="J151" s="20" t="s">
        <v>1</v>
      </c>
      <c r="K151" s="22">
        <v>401</v>
      </c>
      <c r="L151" s="28">
        <v>40099999.99999997</v>
      </c>
      <c r="M151" s="28">
        <v>103387412.61982661</v>
      </c>
      <c r="N151" s="28">
        <v>26042702.941817228</v>
      </c>
      <c r="O151" s="84">
        <f t="shared" ref="O151:O156" si="8">SUM(L151:N151)</f>
        <v>169530115.56164381</v>
      </c>
    </row>
    <row r="152" spans="1:17" ht="28.5" customHeight="1">
      <c r="B152" s="20">
        <v>2</v>
      </c>
      <c r="C152" s="36" t="s">
        <v>992</v>
      </c>
      <c r="D152" s="20"/>
      <c r="E152" s="20" t="s">
        <v>512</v>
      </c>
      <c r="F152" s="33" t="s">
        <v>284</v>
      </c>
      <c r="G152" s="20"/>
      <c r="H152" s="21">
        <v>100</v>
      </c>
      <c r="I152" s="20" t="s">
        <v>285</v>
      </c>
      <c r="J152" s="20" t="s">
        <v>1</v>
      </c>
      <c r="K152" s="22">
        <v>100</v>
      </c>
      <c r="L152" s="23">
        <v>7883048.9726027306</v>
      </c>
      <c r="M152" s="23">
        <v>12896164.104927944</v>
      </c>
      <c r="N152" s="23">
        <v>10882397.895072056</v>
      </c>
      <c r="O152" s="84">
        <f t="shared" si="8"/>
        <v>31661610.972602732</v>
      </c>
    </row>
    <row r="153" spans="1:17" ht="41.25" customHeight="1">
      <c r="B153" s="20">
        <v>3</v>
      </c>
      <c r="C153" s="36" t="s">
        <v>1051</v>
      </c>
      <c r="D153" s="20"/>
      <c r="E153" s="20" t="s">
        <v>512</v>
      </c>
      <c r="F153" s="33" t="s">
        <v>217</v>
      </c>
      <c r="G153" s="20"/>
      <c r="H153" s="21">
        <v>88</v>
      </c>
      <c r="I153" s="20" t="s">
        <v>511</v>
      </c>
      <c r="J153" s="20" t="s">
        <v>1</v>
      </c>
      <c r="K153" s="22">
        <v>88</v>
      </c>
      <c r="L153" s="23">
        <v>8799999.9999999851</v>
      </c>
      <c r="M153" s="23">
        <v>39255467.315793037</v>
      </c>
      <c r="N153" s="23">
        <v>23716014.149960399</v>
      </c>
      <c r="O153" s="84">
        <f t="shared" si="8"/>
        <v>71771481.465753421</v>
      </c>
    </row>
    <row r="154" spans="1:17" ht="22.5" customHeight="1">
      <c r="B154" s="429">
        <v>4</v>
      </c>
      <c r="C154" s="519" t="s">
        <v>1091</v>
      </c>
      <c r="D154" s="347"/>
      <c r="E154" s="429" t="s">
        <v>512</v>
      </c>
      <c r="F154" s="20" t="s">
        <v>1092</v>
      </c>
      <c r="G154" s="20"/>
      <c r="H154" s="21" t="s">
        <v>757</v>
      </c>
      <c r="I154" s="24" t="s">
        <v>1090</v>
      </c>
      <c r="J154" s="20" t="s">
        <v>1</v>
      </c>
      <c r="K154" s="22">
        <v>505.5</v>
      </c>
      <c r="L154" s="23">
        <v>0</v>
      </c>
      <c r="M154" s="23">
        <v>0</v>
      </c>
      <c r="N154" s="23">
        <v>0</v>
      </c>
      <c r="O154" s="84">
        <f t="shared" si="8"/>
        <v>0</v>
      </c>
    </row>
    <row r="155" spans="1:17" ht="22.5" customHeight="1">
      <c r="A155" s="2"/>
      <c r="B155" s="437"/>
      <c r="C155" s="548"/>
      <c r="D155" s="348"/>
      <c r="E155" s="437"/>
      <c r="F155" s="20" t="s">
        <v>1093</v>
      </c>
      <c r="G155" s="20"/>
      <c r="H155" s="21" t="s">
        <v>757</v>
      </c>
      <c r="I155" s="24" t="s">
        <v>1094</v>
      </c>
      <c r="J155" s="20" t="s">
        <v>187</v>
      </c>
      <c r="K155" s="22">
        <v>375.75</v>
      </c>
      <c r="L155" s="23">
        <v>0</v>
      </c>
      <c r="M155" s="23">
        <v>0</v>
      </c>
      <c r="N155" s="23">
        <v>0</v>
      </c>
      <c r="O155" s="84">
        <f t="shared" si="8"/>
        <v>0</v>
      </c>
      <c r="P155" s="397"/>
      <c r="Q155" s="397"/>
    </row>
    <row r="156" spans="1:17" ht="22.5" customHeight="1">
      <c r="B156" s="430"/>
      <c r="C156" s="520"/>
      <c r="D156" s="349"/>
      <c r="E156" s="430"/>
      <c r="F156" s="20" t="s">
        <v>1095</v>
      </c>
      <c r="G156" s="20"/>
      <c r="H156" s="21" t="s">
        <v>757</v>
      </c>
      <c r="I156" s="24" t="s">
        <v>1096</v>
      </c>
      <c r="J156" s="20" t="s">
        <v>187</v>
      </c>
      <c r="K156" s="22">
        <v>881.21</v>
      </c>
      <c r="L156" s="23">
        <v>0</v>
      </c>
      <c r="M156" s="23">
        <v>0</v>
      </c>
      <c r="N156" s="23">
        <v>0</v>
      </c>
      <c r="O156" s="84">
        <f t="shared" si="8"/>
        <v>0</v>
      </c>
    </row>
    <row r="157" spans="1:17" ht="12" thickBot="1">
      <c r="C157" s="9"/>
      <c r="K157" s="8"/>
    </row>
    <row r="158" spans="1:17" s="2" customFormat="1" ht="22.5" customHeight="1" thickBot="1">
      <c r="E158" s="523" t="s">
        <v>512</v>
      </c>
      <c r="F158" s="524"/>
      <c r="G158" s="215" t="s">
        <v>930</v>
      </c>
      <c r="H158" s="525" t="s">
        <v>5</v>
      </c>
      <c r="I158" s="526"/>
      <c r="J158" s="527"/>
      <c r="K158" s="215" t="s">
        <v>930</v>
      </c>
      <c r="L158" s="243">
        <f t="shared" ref="L158:N158" si="9">SUM(L151:L157)</f>
        <v>56783048.972602688</v>
      </c>
      <c r="M158" s="243">
        <f t="shared" si="9"/>
        <v>155539044.04054761</v>
      </c>
      <c r="N158" s="243">
        <f t="shared" si="9"/>
        <v>60641114.986849681</v>
      </c>
      <c r="O158" s="243">
        <f>SUM(O151:O157)</f>
        <v>272963207.99999994</v>
      </c>
      <c r="P158" s="400">
        <f>SUM(L158:N158)</f>
        <v>272963208</v>
      </c>
      <c r="Q158" s="399" t="b">
        <f>O158=P158</f>
        <v>1</v>
      </c>
    </row>
    <row r="159" spans="1:17">
      <c r="C159" s="9"/>
      <c r="K159" s="8"/>
      <c r="M159" s="401">
        <f>SUM(M158:N158)</f>
        <v>216180159.02739727</v>
      </c>
    </row>
    <row r="160" spans="1:17">
      <c r="C160" s="9"/>
      <c r="K160" s="8"/>
    </row>
    <row r="161" spans="1:17">
      <c r="C161" s="9"/>
      <c r="K161" s="8"/>
    </row>
    <row r="162" spans="1:17" ht="12" thickBot="1">
      <c r="C162" s="9"/>
      <c r="K162" s="8"/>
    </row>
    <row r="163" spans="1:17" s="2" customFormat="1" ht="28.5" customHeight="1" thickBot="1">
      <c r="A163" s="1"/>
      <c r="B163" s="333" t="s">
        <v>418</v>
      </c>
      <c r="C163" s="334" t="s">
        <v>419</v>
      </c>
      <c r="D163" s="333" t="s">
        <v>1021</v>
      </c>
      <c r="E163" s="334" t="s">
        <v>420</v>
      </c>
      <c r="F163" s="333" t="s">
        <v>421</v>
      </c>
      <c r="G163" s="362" t="s">
        <v>1031</v>
      </c>
      <c r="H163" s="335" t="s">
        <v>422</v>
      </c>
      <c r="I163" s="333" t="s">
        <v>423</v>
      </c>
      <c r="J163" s="333" t="s">
        <v>424</v>
      </c>
      <c r="K163" s="333" t="s">
        <v>425</v>
      </c>
      <c r="L163" s="336" t="s">
        <v>426</v>
      </c>
      <c r="M163" s="336" t="s">
        <v>4</v>
      </c>
      <c r="N163" s="336" t="s">
        <v>6</v>
      </c>
      <c r="O163" s="336" t="s">
        <v>427</v>
      </c>
      <c r="P163" s="396"/>
      <c r="Q163" s="396"/>
    </row>
    <row r="164" spans="1:17" s="2" customFormat="1" ht="15.75" customHeight="1">
      <c r="B164" s="438" t="s">
        <v>757</v>
      </c>
      <c r="C164" s="439"/>
      <c r="D164" s="439"/>
      <c r="E164" s="439"/>
      <c r="F164" s="439"/>
      <c r="G164" s="440"/>
      <c r="H164" s="78" t="s">
        <v>428</v>
      </c>
      <c r="I164" s="420" t="s">
        <v>757</v>
      </c>
      <c r="J164" s="421"/>
      <c r="K164" s="83" t="s">
        <v>428</v>
      </c>
      <c r="L164" s="392"/>
      <c r="M164" s="393"/>
      <c r="N164" s="393"/>
      <c r="O164" s="394" t="s">
        <v>681</v>
      </c>
      <c r="P164" s="397"/>
      <c r="Q164" s="397"/>
    </row>
    <row r="165" spans="1:17" ht="22.5" customHeight="1">
      <c r="A165" s="2"/>
      <c r="B165" s="443">
        <v>1</v>
      </c>
      <c r="C165" s="457" t="s">
        <v>993</v>
      </c>
      <c r="D165" s="20"/>
      <c r="E165" s="443" t="s">
        <v>516</v>
      </c>
      <c r="F165" s="20" t="s">
        <v>304</v>
      </c>
      <c r="G165" s="429"/>
      <c r="H165" s="422">
        <v>718.572</v>
      </c>
      <c r="I165" s="20" t="s">
        <v>513</v>
      </c>
      <c r="J165" s="20" t="s">
        <v>1</v>
      </c>
      <c r="K165" s="22">
        <v>383.63200000000001</v>
      </c>
      <c r="L165" s="28">
        <v>36829603.129315086</v>
      </c>
      <c r="M165" s="28">
        <v>33798571.55532404</v>
      </c>
      <c r="N165" s="28">
        <v>42272281.44467596</v>
      </c>
      <c r="O165" s="84">
        <f>SUM(L165:N165)</f>
        <v>112900456.12931508</v>
      </c>
      <c r="P165" s="397"/>
      <c r="Q165" s="397"/>
    </row>
    <row r="166" spans="1:17" ht="22.5" customHeight="1">
      <c r="B166" s="443"/>
      <c r="C166" s="457"/>
      <c r="D166" s="20"/>
      <c r="E166" s="443"/>
      <c r="F166" s="20" t="s">
        <v>305</v>
      </c>
      <c r="G166" s="430"/>
      <c r="H166" s="422"/>
      <c r="I166" s="20" t="s">
        <v>514</v>
      </c>
      <c r="J166" s="20" t="s">
        <v>11</v>
      </c>
      <c r="K166" s="22">
        <v>334.94</v>
      </c>
      <c r="L166" s="23">
        <v>33490800</v>
      </c>
      <c r="M166" s="23">
        <v>119918824.87564421</v>
      </c>
      <c r="N166" s="23">
        <v>104336087.47504073</v>
      </c>
      <c r="O166" s="84">
        <f>SUM(L166:N166)</f>
        <v>257745712.35068494</v>
      </c>
    </row>
    <row r="167" spans="1:17" ht="28.5" customHeight="1">
      <c r="B167" s="20">
        <v>2</v>
      </c>
      <c r="C167" s="36" t="s">
        <v>994</v>
      </c>
      <c r="D167" s="20"/>
      <c r="E167" s="20" t="s">
        <v>516</v>
      </c>
      <c r="F167" s="20" t="s">
        <v>260</v>
      </c>
      <c r="G167" s="20"/>
      <c r="H167" s="21">
        <v>100</v>
      </c>
      <c r="I167" s="20" t="s">
        <v>515</v>
      </c>
      <c r="J167" s="20" t="s">
        <v>1</v>
      </c>
      <c r="K167" s="22">
        <v>100</v>
      </c>
      <c r="L167" s="23">
        <v>7589344.0000000028</v>
      </c>
      <c r="M167" s="23">
        <v>6319938.7359613674</v>
      </c>
      <c r="N167" s="23">
        <v>7405542.2092441125</v>
      </c>
      <c r="O167" s="84">
        <f>SUM(L167:N167)</f>
        <v>21314824.945205484</v>
      </c>
    </row>
    <row r="168" spans="1:17" ht="12" thickBot="1">
      <c r="C168" s="9"/>
      <c r="K168" s="8"/>
    </row>
    <row r="169" spans="1:17" s="2" customFormat="1" ht="22.5" customHeight="1" thickBot="1">
      <c r="A169" s="1"/>
      <c r="E169" s="523" t="s">
        <v>516</v>
      </c>
      <c r="F169" s="524"/>
      <c r="G169" s="215" t="s">
        <v>930</v>
      </c>
      <c r="H169" s="525" t="s">
        <v>5</v>
      </c>
      <c r="I169" s="526"/>
      <c r="J169" s="527"/>
      <c r="K169" s="215" t="s">
        <v>930</v>
      </c>
      <c r="L169" s="243">
        <f t="shared" ref="L169:N169" si="10">SUM(L165:L168)</f>
        <v>77909747.129315078</v>
      </c>
      <c r="M169" s="243">
        <f t="shared" si="10"/>
        <v>160037335.16692963</v>
      </c>
      <c r="N169" s="243">
        <f t="shared" si="10"/>
        <v>154013911.12896079</v>
      </c>
      <c r="O169" s="243">
        <f>SUM(O165:O168)</f>
        <v>391960993.42520553</v>
      </c>
      <c r="P169" s="400">
        <f>SUM(L169:N169)</f>
        <v>391960993.42520547</v>
      </c>
      <c r="Q169" s="399" t="b">
        <f>O169=P169</f>
        <v>0</v>
      </c>
    </row>
    <row r="170" spans="1:17">
      <c r="C170" s="9"/>
      <c r="K170" s="8"/>
      <c r="M170" s="401">
        <f>SUM(M169:N169)</f>
        <v>314051246.29589045</v>
      </c>
    </row>
    <row r="171" spans="1:17">
      <c r="C171" s="9"/>
      <c r="K171" s="8"/>
      <c r="M171" s="401"/>
    </row>
    <row r="172" spans="1:17">
      <c r="C172" s="9"/>
      <c r="K172" s="8"/>
    </row>
    <row r="173" spans="1:17" ht="12" thickBot="1">
      <c r="C173" s="9"/>
      <c r="K173" s="8"/>
    </row>
    <row r="174" spans="1:17" s="2" customFormat="1" ht="28.5" customHeight="1" thickBot="1">
      <c r="A174" s="1"/>
      <c r="B174" s="333" t="s">
        <v>418</v>
      </c>
      <c r="C174" s="334" t="s">
        <v>419</v>
      </c>
      <c r="D174" s="333" t="s">
        <v>1021</v>
      </c>
      <c r="E174" s="334" t="s">
        <v>420</v>
      </c>
      <c r="F174" s="333" t="s">
        <v>421</v>
      </c>
      <c r="G174" s="362" t="s">
        <v>1031</v>
      </c>
      <c r="H174" s="335" t="s">
        <v>422</v>
      </c>
      <c r="I174" s="333" t="s">
        <v>423</v>
      </c>
      <c r="J174" s="333" t="s">
        <v>424</v>
      </c>
      <c r="K174" s="333" t="s">
        <v>425</v>
      </c>
      <c r="L174" s="336" t="s">
        <v>426</v>
      </c>
      <c r="M174" s="336" t="s">
        <v>4</v>
      </c>
      <c r="N174" s="336" t="s">
        <v>6</v>
      </c>
      <c r="O174" s="336" t="s">
        <v>427</v>
      </c>
      <c r="P174" s="396"/>
      <c r="Q174" s="396"/>
    </row>
    <row r="175" spans="1:17" s="2" customFormat="1" ht="15.75" customHeight="1">
      <c r="A175" s="1"/>
      <c r="B175" s="438" t="s">
        <v>757</v>
      </c>
      <c r="C175" s="439"/>
      <c r="D175" s="439"/>
      <c r="E175" s="439"/>
      <c r="F175" s="439"/>
      <c r="G175" s="440"/>
      <c r="H175" s="78" t="s">
        <v>428</v>
      </c>
      <c r="I175" s="420" t="s">
        <v>757</v>
      </c>
      <c r="J175" s="421"/>
      <c r="K175" s="83" t="s">
        <v>428</v>
      </c>
      <c r="L175" s="392"/>
      <c r="M175" s="393"/>
      <c r="N175" s="393"/>
      <c r="O175" s="394" t="s">
        <v>681</v>
      </c>
      <c r="P175" s="396"/>
      <c r="Q175" s="396"/>
    </row>
    <row r="176" spans="1:17" ht="22.5" customHeight="1">
      <c r="B176" s="443">
        <v>1</v>
      </c>
      <c r="C176" s="457" t="s">
        <v>1052</v>
      </c>
      <c r="D176" s="429">
        <v>59201</v>
      </c>
      <c r="E176" s="443" t="s">
        <v>550</v>
      </c>
      <c r="F176" s="20" t="s">
        <v>340</v>
      </c>
      <c r="G176" s="429"/>
      <c r="H176" s="422">
        <v>1991.6</v>
      </c>
      <c r="I176" s="20" t="s">
        <v>517</v>
      </c>
      <c r="J176" s="20" t="s">
        <v>1</v>
      </c>
      <c r="K176" s="22">
        <v>995.8</v>
      </c>
      <c r="L176" s="28">
        <v>99580000.00000003</v>
      </c>
      <c r="M176" s="28">
        <v>98987360.532772362</v>
      </c>
      <c r="N176" s="28">
        <v>64861450.371337205</v>
      </c>
      <c r="O176" s="84">
        <f t="shared" ref="O176:O183" si="11">SUM(L176:N176)</f>
        <v>263428810.9041096</v>
      </c>
    </row>
    <row r="177" spans="1:17" ht="22.5" customHeight="1">
      <c r="B177" s="443"/>
      <c r="C177" s="457"/>
      <c r="D177" s="430"/>
      <c r="E177" s="443"/>
      <c r="F177" s="20" t="s">
        <v>341</v>
      </c>
      <c r="G177" s="430"/>
      <c r="H177" s="422"/>
      <c r="I177" s="20" t="s">
        <v>518</v>
      </c>
      <c r="J177" s="20" t="s">
        <v>11</v>
      </c>
      <c r="K177" s="22">
        <v>995.8</v>
      </c>
      <c r="L177" s="23">
        <v>99580000.000000015</v>
      </c>
      <c r="M177" s="23">
        <v>90104785.260868475</v>
      </c>
      <c r="N177" s="23">
        <v>52639030.218583599</v>
      </c>
      <c r="O177" s="84">
        <f t="shared" si="11"/>
        <v>242323815.47945207</v>
      </c>
    </row>
    <row r="178" spans="1:17" ht="27.75" customHeight="1">
      <c r="B178" s="20">
        <v>2</v>
      </c>
      <c r="C178" s="36" t="s">
        <v>995</v>
      </c>
      <c r="D178" s="20"/>
      <c r="E178" s="20" t="s">
        <v>550</v>
      </c>
      <c r="F178" s="20" t="s">
        <v>410</v>
      </c>
      <c r="G178" s="20"/>
      <c r="H178" s="21">
        <v>473.71</v>
      </c>
      <c r="I178" s="20" t="s">
        <v>336</v>
      </c>
      <c r="J178" s="20" t="s">
        <v>11</v>
      </c>
      <c r="K178" s="22">
        <v>236.85</v>
      </c>
      <c r="L178" s="23">
        <v>9880335.1205479503</v>
      </c>
      <c r="M178" s="23">
        <v>5749272.9183702748</v>
      </c>
      <c r="N178" s="23">
        <v>7413878.0816297252</v>
      </c>
      <c r="O178" s="84">
        <f t="shared" si="11"/>
        <v>23043486.12054795</v>
      </c>
    </row>
    <row r="179" spans="1:17" ht="22.5" customHeight="1">
      <c r="B179" s="443">
        <v>3</v>
      </c>
      <c r="C179" s="457" t="s">
        <v>996</v>
      </c>
      <c r="D179" s="20"/>
      <c r="E179" s="443" t="s">
        <v>550</v>
      </c>
      <c r="F179" s="20" t="s">
        <v>345</v>
      </c>
      <c r="G179" s="429"/>
      <c r="H179" s="422">
        <v>780.49</v>
      </c>
      <c r="I179" s="20" t="s">
        <v>454</v>
      </c>
      <c r="J179" s="20" t="s">
        <v>1</v>
      </c>
      <c r="K179" s="22">
        <v>600.49</v>
      </c>
      <c r="L179" s="23">
        <v>60049000.000000015</v>
      </c>
      <c r="M179" s="23">
        <v>43250575.257564574</v>
      </c>
      <c r="N179" s="23">
        <v>24499120.213668305</v>
      </c>
      <c r="O179" s="84">
        <f t="shared" si="11"/>
        <v>127798695.47123289</v>
      </c>
    </row>
    <row r="180" spans="1:17" ht="22.5" customHeight="1">
      <c r="B180" s="443"/>
      <c r="C180" s="457"/>
      <c r="D180" s="20"/>
      <c r="E180" s="443"/>
      <c r="F180" s="20" t="s">
        <v>346</v>
      </c>
      <c r="G180" s="437"/>
      <c r="H180" s="422"/>
      <c r="I180" s="20" t="s">
        <v>454</v>
      </c>
      <c r="J180" s="20" t="s">
        <v>11</v>
      </c>
      <c r="K180" s="22">
        <v>79</v>
      </c>
      <c r="L180" s="23">
        <v>7900000.0000000009</v>
      </c>
      <c r="M180" s="23">
        <v>5690013.2329277536</v>
      </c>
      <c r="N180" s="23">
        <v>3223085.3424147116</v>
      </c>
      <c r="O180" s="84">
        <f t="shared" si="11"/>
        <v>16813098.575342465</v>
      </c>
    </row>
    <row r="181" spans="1:17" ht="22.5" customHeight="1">
      <c r="B181" s="443"/>
      <c r="C181" s="457"/>
      <c r="D181" s="20"/>
      <c r="E181" s="443"/>
      <c r="F181" s="20" t="s">
        <v>347</v>
      </c>
      <c r="G181" s="430"/>
      <c r="H181" s="422"/>
      <c r="I181" s="20" t="s">
        <v>519</v>
      </c>
      <c r="J181" s="20" t="s">
        <v>187</v>
      </c>
      <c r="K181" s="22">
        <v>101</v>
      </c>
      <c r="L181" s="23">
        <v>10100000.000000004</v>
      </c>
      <c r="M181" s="23">
        <v>7213570.9516472137</v>
      </c>
      <c r="N181" s="23">
        <v>4106176.3634212809</v>
      </c>
      <c r="O181" s="84">
        <f t="shared" si="11"/>
        <v>21419747.315068498</v>
      </c>
    </row>
    <row r="182" spans="1:17" ht="28.5" customHeight="1">
      <c r="B182" s="20">
        <v>4</v>
      </c>
      <c r="C182" s="36" t="s">
        <v>997</v>
      </c>
      <c r="D182" s="20"/>
      <c r="E182" s="20" t="s">
        <v>550</v>
      </c>
      <c r="F182" s="20" t="s">
        <v>572</v>
      </c>
      <c r="G182" s="20" t="s">
        <v>916</v>
      </c>
      <c r="H182" s="21">
        <v>799.3</v>
      </c>
      <c r="I182" s="20" t="s">
        <v>520</v>
      </c>
      <c r="J182" s="20" t="s">
        <v>11</v>
      </c>
      <c r="K182" s="20">
        <v>399.65</v>
      </c>
      <c r="L182" s="31">
        <v>0</v>
      </c>
      <c r="M182" s="31">
        <v>0</v>
      </c>
      <c r="N182" s="31">
        <v>0</v>
      </c>
      <c r="O182" s="84">
        <f t="shared" si="11"/>
        <v>0</v>
      </c>
      <c r="P182" s="397"/>
      <c r="Q182" s="397"/>
    </row>
    <row r="183" spans="1:17" ht="39" customHeight="1">
      <c r="B183" s="20">
        <v>5</v>
      </c>
      <c r="C183" s="36" t="s">
        <v>998</v>
      </c>
      <c r="D183" s="20"/>
      <c r="E183" s="20" t="s">
        <v>550</v>
      </c>
      <c r="F183" s="20" t="s">
        <v>224</v>
      </c>
      <c r="G183" s="20" t="s">
        <v>916</v>
      </c>
      <c r="H183" s="21">
        <v>1428.89</v>
      </c>
      <c r="I183" s="20" t="s">
        <v>521</v>
      </c>
      <c r="J183" s="20" t="s">
        <v>1</v>
      </c>
      <c r="K183" s="20">
        <v>1428.89</v>
      </c>
      <c r="L183" s="23">
        <v>142888999.99999997</v>
      </c>
      <c r="M183" s="23">
        <v>141472175.98820373</v>
      </c>
      <c r="N183" s="23">
        <v>22630496.325494878</v>
      </c>
      <c r="O183" s="84">
        <f t="shared" si="11"/>
        <v>306991672.31369859</v>
      </c>
    </row>
    <row r="184" spans="1:17" ht="12" thickBot="1">
      <c r="C184" s="9"/>
    </row>
    <row r="185" spans="1:17" s="2" customFormat="1" ht="22.5" customHeight="1" thickBot="1">
      <c r="A185" s="1"/>
      <c r="E185" s="523" t="s">
        <v>550</v>
      </c>
      <c r="F185" s="524"/>
      <c r="G185" s="215" t="s">
        <v>930</v>
      </c>
      <c r="H185" s="525" t="s">
        <v>5</v>
      </c>
      <c r="I185" s="526"/>
      <c r="J185" s="527"/>
      <c r="K185" s="215" t="s">
        <v>930</v>
      </c>
      <c r="L185" s="243">
        <f t="shared" ref="L185:N185" si="12">SUM(L176:L184)</f>
        <v>429978335.12054801</v>
      </c>
      <c r="M185" s="243">
        <f t="shared" si="12"/>
        <v>392467754.14235437</v>
      </c>
      <c r="N185" s="243">
        <f t="shared" si="12"/>
        <v>179373236.91654971</v>
      </c>
      <c r="O185" s="243">
        <f>SUM(O176:O184)</f>
        <v>1001819326.1794519</v>
      </c>
      <c r="P185" s="400">
        <f>SUM(L185:N185)</f>
        <v>1001819326.1794521</v>
      </c>
      <c r="Q185" s="399" t="b">
        <f>O185=P185</f>
        <v>1</v>
      </c>
    </row>
    <row r="186" spans="1:17">
      <c r="C186" s="9"/>
      <c r="M186" s="401">
        <f>SUM(M185:N185)</f>
        <v>571840991.05890405</v>
      </c>
    </row>
    <row r="187" spans="1:17">
      <c r="C187" s="9"/>
      <c r="M187" s="401"/>
    </row>
    <row r="188" spans="1:17">
      <c r="C188" s="9"/>
    </row>
    <row r="189" spans="1:17" ht="12" thickBot="1">
      <c r="C189" s="9"/>
    </row>
    <row r="190" spans="1:17" s="2" customFormat="1" ht="28.5" customHeight="1" thickBot="1">
      <c r="A190" s="1"/>
      <c r="B190" s="333" t="s">
        <v>418</v>
      </c>
      <c r="C190" s="334" t="s">
        <v>419</v>
      </c>
      <c r="D190" s="333" t="s">
        <v>1021</v>
      </c>
      <c r="E190" s="334" t="s">
        <v>420</v>
      </c>
      <c r="F190" s="333" t="s">
        <v>421</v>
      </c>
      <c r="G190" s="362" t="s">
        <v>1031</v>
      </c>
      <c r="H190" s="335" t="s">
        <v>422</v>
      </c>
      <c r="I190" s="333" t="s">
        <v>423</v>
      </c>
      <c r="J190" s="333" t="s">
        <v>424</v>
      </c>
      <c r="K190" s="333" t="s">
        <v>425</v>
      </c>
      <c r="L190" s="336" t="s">
        <v>426</v>
      </c>
      <c r="M190" s="336" t="s">
        <v>4</v>
      </c>
      <c r="N190" s="336" t="s">
        <v>6</v>
      </c>
      <c r="O190" s="336" t="s">
        <v>427</v>
      </c>
      <c r="P190" s="396"/>
      <c r="Q190" s="396"/>
    </row>
    <row r="191" spans="1:17" s="2" customFormat="1" ht="15.75" customHeight="1">
      <c r="A191" s="1"/>
      <c r="B191" s="438" t="s">
        <v>757</v>
      </c>
      <c r="C191" s="439"/>
      <c r="D191" s="439"/>
      <c r="E191" s="439"/>
      <c r="F191" s="439"/>
      <c r="G191" s="440"/>
      <c r="H191" s="78" t="s">
        <v>428</v>
      </c>
      <c r="I191" s="420" t="s">
        <v>757</v>
      </c>
      <c r="J191" s="421"/>
      <c r="K191" s="83" t="s">
        <v>428</v>
      </c>
      <c r="L191" s="392"/>
      <c r="M191" s="393"/>
      <c r="N191" s="393"/>
      <c r="O191" s="394" t="s">
        <v>681</v>
      </c>
      <c r="P191" s="396"/>
      <c r="Q191" s="396"/>
    </row>
    <row r="192" spans="1:17" ht="22.5" customHeight="1">
      <c r="B192" s="443">
        <v>1</v>
      </c>
      <c r="C192" s="457" t="s">
        <v>999</v>
      </c>
      <c r="D192" s="20"/>
      <c r="E192" s="443" t="s">
        <v>527</v>
      </c>
      <c r="F192" s="20" t="s">
        <v>403</v>
      </c>
      <c r="G192" s="429" t="s">
        <v>916</v>
      </c>
      <c r="H192" s="422">
        <v>1522</v>
      </c>
      <c r="I192" s="20" t="s">
        <v>522</v>
      </c>
      <c r="J192" s="20" t="s">
        <v>1</v>
      </c>
      <c r="K192" s="22">
        <v>761</v>
      </c>
      <c r="L192" s="28">
        <v>76100000</v>
      </c>
      <c r="M192" s="28">
        <v>158128481.23806247</v>
      </c>
      <c r="N192" s="28">
        <v>104261799.50166354</v>
      </c>
      <c r="O192" s="84">
        <f t="shared" ref="O192:O203" si="13">SUM(L192:N192)</f>
        <v>338490280.73972601</v>
      </c>
    </row>
    <row r="193" spans="1:17" ht="22.5" customHeight="1">
      <c r="B193" s="443"/>
      <c r="C193" s="457"/>
      <c r="D193" s="20"/>
      <c r="E193" s="443"/>
      <c r="F193" s="20" t="s">
        <v>402</v>
      </c>
      <c r="G193" s="430"/>
      <c r="H193" s="422"/>
      <c r="I193" s="20" t="s">
        <v>333</v>
      </c>
      <c r="J193" s="20" t="s">
        <v>11</v>
      </c>
      <c r="K193" s="22">
        <v>761</v>
      </c>
      <c r="L193" s="23">
        <v>76100000</v>
      </c>
      <c r="M193" s="23">
        <v>173212336.01411337</v>
      </c>
      <c r="N193" s="23">
        <v>153109523.45164007</v>
      </c>
      <c r="O193" s="84">
        <f t="shared" si="13"/>
        <v>402421859.46575344</v>
      </c>
    </row>
    <row r="194" spans="1:17" ht="22.5" customHeight="1">
      <c r="B194" s="443">
        <v>2</v>
      </c>
      <c r="C194" s="457" t="s">
        <v>1000</v>
      </c>
      <c r="D194" s="20"/>
      <c r="E194" s="443" t="s">
        <v>527</v>
      </c>
      <c r="F194" s="20" t="s">
        <v>296</v>
      </c>
      <c r="G194" s="429"/>
      <c r="H194" s="422">
        <v>530.4</v>
      </c>
      <c r="I194" s="20" t="s">
        <v>523</v>
      </c>
      <c r="J194" s="20" t="s">
        <v>1</v>
      </c>
      <c r="K194" s="22">
        <v>265.2</v>
      </c>
      <c r="L194" s="23">
        <v>26520000</v>
      </c>
      <c r="M194" s="23">
        <v>127415526.6815061</v>
      </c>
      <c r="N194" s="23">
        <v>92658827.510274708</v>
      </c>
      <c r="O194" s="84">
        <f t="shared" si="13"/>
        <v>246594354.19178081</v>
      </c>
    </row>
    <row r="195" spans="1:17" ht="22.5" customHeight="1">
      <c r="B195" s="443"/>
      <c r="C195" s="457"/>
      <c r="D195" s="20"/>
      <c r="E195" s="443"/>
      <c r="F195" s="20" t="s">
        <v>297</v>
      </c>
      <c r="G195" s="430"/>
      <c r="H195" s="422"/>
      <c r="I195" s="20" t="s">
        <v>524</v>
      </c>
      <c r="J195" s="20" t="s">
        <v>11</v>
      </c>
      <c r="K195" s="22">
        <v>265.2</v>
      </c>
      <c r="L195" s="23">
        <v>26520000</v>
      </c>
      <c r="M195" s="23">
        <v>137347694.88349578</v>
      </c>
      <c r="N195" s="23">
        <v>120455513.30828503</v>
      </c>
      <c r="O195" s="84">
        <f t="shared" si="13"/>
        <v>284323208.19178081</v>
      </c>
    </row>
    <row r="196" spans="1:17" ht="22.5" customHeight="1">
      <c r="B196" s="443">
        <v>3</v>
      </c>
      <c r="C196" s="457" t="s">
        <v>1001</v>
      </c>
      <c r="D196" s="20"/>
      <c r="E196" s="443" t="s">
        <v>527</v>
      </c>
      <c r="F196" s="20" t="s">
        <v>408</v>
      </c>
      <c r="G196" s="429"/>
      <c r="H196" s="422">
        <v>831.26</v>
      </c>
      <c r="I196" s="20" t="s">
        <v>335</v>
      </c>
      <c r="J196" s="20" t="s">
        <v>1</v>
      </c>
      <c r="K196" s="22">
        <v>415.63</v>
      </c>
      <c r="L196" s="23">
        <v>41563199.999999978</v>
      </c>
      <c r="M196" s="23">
        <v>60612258.228229992</v>
      </c>
      <c r="N196" s="23">
        <v>57691450.658345349</v>
      </c>
      <c r="O196" s="84">
        <f t="shared" si="13"/>
        <v>159866908.88657531</v>
      </c>
    </row>
    <row r="197" spans="1:17" ht="22.5" customHeight="1">
      <c r="B197" s="443"/>
      <c r="C197" s="457"/>
      <c r="D197" s="20"/>
      <c r="E197" s="443"/>
      <c r="F197" s="20" t="s">
        <v>409</v>
      </c>
      <c r="G197" s="430"/>
      <c r="H197" s="422"/>
      <c r="I197" s="20" t="s">
        <v>525</v>
      </c>
      <c r="J197" s="20" t="s">
        <v>11</v>
      </c>
      <c r="K197" s="22">
        <v>415.63</v>
      </c>
      <c r="L197" s="23">
        <v>41563200</v>
      </c>
      <c r="M197" s="23">
        <v>77397139.940537989</v>
      </c>
      <c r="N197" s="23">
        <v>70588492.540557891</v>
      </c>
      <c r="O197" s="84">
        <f t="shared" si="13"/>
        <v>189548832.48109588</v>
      </c>
    </row>
    <row r="198" spans="1:17" ht="22.5" customHeight="1">
      <c r="B198" s="443">
        <v>4</v>
      </c>
      <c r="C198" s="457" t="s">
        <v>1002</v>
      </c>
      <c r="D198" s="20"/>
      <c r="E198" s="443" t="s">
        <v>527</v>
      </c>
      <c r="F198" s="20" t="s">
        <v>359</v>
      </c>
      <c r="G198" s="429"/>
      <c r="H198" s="422">
        <v>1008.52</v>
      </c>
      <c r="I198" s="20" t="s">
        <v>458</v>
      </c>
      <c r="J198" s="20" t="s">
        <v>1</v>
      </c>
      <c r="K198" s="20">
        <v>454.59</v>
      </c>
      <c r="L198" s="23">
        <v>0</v>
      </c>
      <c r="M198" s="23">
        <v>0</v>
      </c>
      <c r="N198" s="23">
        <v>0</v>
      </c>
      <c r="O198" s="84">
        <f t="shared" si="13"/>
        <v>0</v>
      </c>
    </row>
    <row r="199" spans="1:17" ht="22.5" customHeight="1">
      <c r="B199" s="443"/>
      <c r="C199" s="457"/>
      <c r="D199" s="20"/>
      <c r="E199" s="443"/>
      <c r="F199" s="20" t="s">
        <v>360</v>
      </c>
      <c r="G199" s="430"/>
      <c r="H199" s="422"/>
      <c r="I199" s="20" t="s">
        <v>501</v>
      </c>
      <c r="J199" s="20" t="s">
        <v>1</v>
      </c>
      <c r="K199" s="20">
        <v>494.66</v>
      </c>
      <c r="L199" s="23">
        <v>0.59999999962747097</v>
      </c>
      <c r="M199" s="23">
        <v>-3.1047025635226135E-3</v>
      </c>
      <c r="N199" s="23">
        <v>3.1047025635226135E-3</v>
      </c>
      <c r="O199" s="84">
        <f t="shared" si="13"/>
        <v>0.59999999962747097</v>
      </c>
    </row>
    <row r="200" spans="1:17" ht="22.5" customHeight="1">
      <c r="B200" s="443">
        <v>5</v>
      </c>
      <c r="C200" s="457" t="s">
        <v>1003</v>
      </c>
      <c r="D200" s="20"/>
      <c r="E200" s="443" t="s">
        <v>527</v>
      </c>
      <c r="F200" s="20" t="s">
        <v>368</v>
      </c>
      <c r="G200" s="429"/>
      <c r="H200" s="422">
        <v>855.2</v>
      </c>
      <c r="I200" s="20" t="s">
        <v>500</v>
      </c>
      <c r="J200" s="20" t="s">
        <v>1</v>
      </c>
      <c r="K200" s="20">
        <v>398.87</v>
      </c>
      <c r="L200" s="23">
        <v>7977400</v>
      </c>
      <c r="M200" s="23">
        <v>3097172.4240000001</v>
      </c>
      <c r="N200" s="23">
        <v>223560.57599999997</v>
      </c>
      <c r="O200" s="84">
        <f t="shared" si="13"/>
        <v>11298133</v>
      </c>
    </row>
    <row r="201" spans="1:17" ht="22.5" customHeight="1">
      <c r="B201" s="443"/>
      <c r="C201" s="457"/>
      <c r="D201" s="20"/>
      <c r="E201" s="443"/>
      <c r="F201" s="20" t="s">
        <v>369</v>
      </c>
      <c r="G201" s="430"/>
      <c r="H201" s="422"/>
      <c r="I201" s="24" t="s">
        <v>496</v>
      </c>
      <c r="J201" s="20" t="s">
        <v>11</v>
      </c>
      <c r="K201" s="22">
        <v>427.6</v>
      </c>
      <c r="L201" s="23">
        <v>17068230.054794505</v>
      </c>
      <c r="M201" s="23">
        <v>3314970.4564383561</v>
      </c>
      <c r="N201" s="23">
        <v>234375.95452054794</v>
      </c>
      <c r="O201" s="84">
        <f t="shared" si="13"/>
        <v>20617576.46575341</v>
      </c>
    </row>
    <row r="202" spans="1:17" ht="22.5" customHeight="1">
      <c r="B202" s="443">
        <v>6</v>
      </c>
      <c r="C202" s="457" t="s">
        <v>1004</v>
      </c>
      <c r="D202" s="20"/>
      <c r="E202" s="443" t="s">
        <v>527</v>
      </c>
      <c r="F202" s="20" t="s">
        <v>414</v>
      </c>
      <c r="G202" s="429"/>
      <c r="H202" s="422">
        <v>537</v>
      </c>
      <c r="I202" s="20" t="s">
        <v>468</v>
      </c>
      <c r="J202" s="20" t="s">
        <v>1</v>
      </c>
      <c r="K202" s="20">
        <v>483.59</v>
      </c>
      <c r="L202" s="23">
        <v>1.695890411734581</v>
      </c>
      <c r="M202" s="23">
        <v>0</v>
      </c>
      <c r="N202" s="23">
        <v>0</v>
      </c>
      <c r="O202" s="84">
        <f t="shared" si="13"/>
        <v>1.695890411734581</v>
      </c>
    </row>
    <row r="203" spans="1:17" ht="22.5" customHeight="1">
      <c r="B203" s="443"/>
      <c r="C203" s="457"/>
      <c r="D203" s="20"/>
      <c r="E203" s="443"/>
      <c r="F203" s="20" t="s">
        <v>415</v>
      </c>
      <c r="G203" s="430"/>
      <c r="H203" s="422"/>
      <c r="I203" s="20" t="s">
        <v>526</v>
      </c>
      <c r="J203" s="20" t="s">
        <v>11</v>
      </c>
      <c r="K203" s="20">
        <v>23.73</v>
      </c>
      <c r="L203" s="31">
        <v>1.2602739734575152E-2</v>
      </c>
      <c r="M203" s="31">
        <v>0</v>
      </c>
      <c r="N203" s="31">
        <v>0</v>
      </c>
      <c r="O203" s="84">
        <f t="shared" si="13"/>
        <v>1.2602739734575152E-2</v>
      </c>
      <c r="P203" s="397"/>
      <c r="Q203" s="397"/>
    </row>
    <row r="204" spans="1:17" ht="12" thickBot="1">
      <c r="C204" s="9"/>
    </row>
    <row r="205" spans="1:17" s="2" customFormat="1" ht="22.5" customHeight="1" thickBot="1">
      <c r="A205" s="1"/>
      <c r="E205" s="523" t="s">
        <v>668</v>
      </c>
      <c r="F205" s="524"/>
      <c r="G205" s="215" t="s">
        <v>930</v>
      </c>
      <c r="H205" s="525" t="s">
        <v>5</v>
      </c>
      <c r="I205" s="526"/>
      <c r="J205" s="527"/>
      <c r="K205" s="215" t="s">
        <v>930</v>
      </c>
      <c r="L205" s="243">
        <f t="shared" ref="L205:N205" si="14">SUM(L192:L204)</f>
        <v>313412032.36328769</v>
      </c>
      <c r="M205" s="243">
        <f t="shared" si="14"/>
        <v>740525579.86327934</v>
      </c>
      <c r="N205" s="243">
        <f t="shared" si="14"/>
        <v>599223543.50439179</v>
      </c>
      <c r="O205" s="243">
        <f>SUM(O192:O204)</f>
        <v>1653161155.7309585</v>
      </c>
      <c r="P205" s="400">
        <f>SUM(L205:N205)</f>
        <v>1653161155.7309589</v>
      </c>
      <c r="Q205" s="399" t="b">
        <f>O205=P205</f>
        <v>1</v>
      </c>
    </row>
    <row r="206" spans="1:17">
      <c r="C206" s="9"/>
      <c r="M206" s="401">
        <f>SUM(M205:N205)</f>
        <v>1339749123.367671</v>
      </c>
    </row>
    <row r="207" spans="1:17">
      <c r="C207" s="9"/>
      <c r="M207" s="401"/>
    </row>
    <row r="208" spans="1:17">
      <c r="C208" s="9"/>
    </row>
    <row r="209" spans="1:17" ht="12" thickBot="1">
      <c r="C209" s="9"/>
    </row>
    <row r="210" spans="1:17" s="2" customFormat="1" ht="28.5" customHeight="1" thickBot="1">
      <c r="A210" s="1"/>
      <c r="B210" s="333" t="s">
        <v>418</v>
      </c>
      <c r="C210" s="334" t="s">
        <v>419</v>
      </c>
      <c r="D210" s="333" t="s">
        <v>1021</v>
      </c>
      <c r="E210" s="334" t="s">
        <v>420</v>
      </c>
      <c r="F210" s="333" t="s">
        <v>421</v>
      </c>
      <c r="G210" s="362" t="s">
        <v>1031</v>
      </c>
      <c r="H210" s="335" t="s">
        <v>422</v>
      </c>
      <c r="I210" s="333" t="s">
        <v>423</v>
      </c>
      <c r="J210" s="333" t="s">
        <v>424</v>
      </c>
      <c r="K210" s="333" t="s">
        <v>425</v>
      </c>
      <c r="L210" s="336" t="s">
        <v>426</v>
      </c>
      <c r="M210" s="336" t="s">
        <v>4</v>
      </c>
      <c r="N210" s="336" t="s">
        <v>6</v>
      </c>
      <c r="O210" s="336" t="s">
        <v>427</v>
      </c>
      <c r="P210" s="396"/>
      <c r="Q210" s="396"/>
    </row>
    <row r="211" spans="1:17" s="2" customFormat="1" ht="15.75" customHeight="1">
      <c r="A211" s="1"/>
      <c r="B211" s="438" t="s">
        <v>757</v>
      </c>
      <c r="C211" s="439"/>
      <c r="D211" s="439"/>
      <c r="E211" s="439"/>
      <c r="F211" s="439"/>
      <c r="G211" s="440"/>
      <c r="H211" s="78" t="s">
        <v>428</v>
      </c>
      <c r="I211" s="420" t="s">
        <v>757</v>
      </c>
      <c r="J211" s="421"/>
      <c r="K211" s="83" t="s">
        <v>428</v>
      </c>
      <c r="L211" s="392"/>
      <c r="M211" s="393"/>
      <c r="N211" s="393"/>
      <c r="O211" s="394" t="s">
        <v>681</v>
      </c>
      <c r="P211" s="396"/>
      <c r="Q211" s="396"/>
    </row>
    <row r="212" spans="1:17" ht="22.5" customHeight="1">
      <c r="B212" s="443">
        <v>1</v>
      </c>
      <c r="C212" s="457" t="s">
        <v>1005</v>
      </c>
      <c r="D212" s="20"/>
      <c r="E212" s="443" t="s">
        <v>907</v>
      </c>
      <c r="F212" s="20" t="s">
        <v>300</v>
      </c>
      <c r="G212" s="429"/>
      <c r="H212" s="417">
        <v>671.2</v>
      </c>
      <c r="I212" s="20" t="s">
        <v>528</v>
      </c>
      <c r="J212" s="20" t="s">
        <v>1</v>
      </c>
      <c r="K212" s="22">
        <v>335.6</v>
      </c>
      <c r="L212" s="28">
        <v>33559999.99999997</v>
      </c>
      <c r="M212" s="28">
        <v>21637436.958904117</v>
      </c>
      <c r="N212" s="28">
        <v>0</v>
      </c>
      <c r="O212" s="84">
        <f t="shared" ref="O212:O221" si="15">SUM(L212:N212)</f>
        <v>55197436.958904088</v>
      </c>
    </row>
    <row r="213" spans="1:17" ht="22.5" customHeight="1">
      <c r="B213" s="443"/>
      <c r="C213" s="457"/>
      <c r="D213" s="20"/>
      <c r="E213" s="443"/>
      <c r="F213" s="20" t="s">
        <v>301</v>
      </c>
      <c r="G213" s="430"/>
      <c r="H213" s="418"/>
      <c r="I213" s="20" t="s">
        <v>28</v>
      </c>
      <c r="J213" s="20" t="s">
        <v>11</v>
      </c>
      <c r="K213" s="22">
        <v>335.6</v>
      </c>
      <c r="L213" s="23">
        <v>33559999.999999985</v>
      </c>
      <c r="M213" s="23">
        <v>117034944.89915706</v>
      </c>
      <c r="N213" s="23">
        <v>99567321.470705941</v>
      </c>
      <c r="O213" s="84">
        <f t="shared" si="15"/>
        <v>250162266.36986297</v>
      </c>
    </row>
    <row r="214" spans="1:17" ht="22.5" customHeight="1">
      <c r="B214" s="443">
        <v>2</v>
      </c>
      <c r="C214" s="457" t="s">
        <v>1006</v>
      </c>
      <c r="D214" s="20"/>
      <c r="E214" s="443" t="s">
        <v>907</v>
      </c>
      <c r="F214" s="20" t="s">
        <v>562</v>
      </c>
      <c r="G214" s="429"/>
      <c r="H214" s="417">
        <v>502.4</v>
      </c>
      <c r="I214" s="20" t="s">
        <v>1048</v>
      </c>
      <c r="J214" s="20" t="s">
        <v>1</v>
      </c>
      <c r="K214" s="22">
        <v>251.2</v>
      </c>
      <c r="L214" s="23">
        <v>10821250.041095883</v>
      </c>
      <c r="M214" s="23">
        <v>0</v>
      </c>
      <c r="N214" s="23">
        <v>0</v>
      </c>
      <c r="O214" s="84">
        <f t="shared" si="15"/>
        <v>10821250.041095883</v>
      </c>
    </row>
    <row r="215" spans="1:17" ht="22.5" customHeight="1">
      <c r="B215" s="443"/>
      <c r="C215" s="457"/>
      <c r="D215" s="20"/>
      <c r="E215" s="443"/>
      <c r="F215" s="20" t="s">
        <v>563</v>
      </c>
      <c r="G215" s="430"/>
      <c r="H215" s="418"/>
      <c r="I215" s="20" t="s">
        <v>529</v>
      </c>
      <c r="J215" s="20" t="s">
        <v>11</v>
      </c>
      <c r="K215" s="22">
        <v>251.2</v>
      </c>
      <c r="L215" s="23">
        <v>25120000</v>
      </c>
      <c r="M215" s="23">
        <v>89246997.879625261</v>
      </c>
      <c r="N215" s="23">
        <v>75825482.640922695</v>
      </c>
      <c r="O215" s="84">
        <f t="shared" si="15"/>
        <v>190192480.52054796</v>
      </c>
    </row>
    <row r="216" spans="1:17" ht="22.5" customHeight="1">
      <c r="B216" s="443">
        <v>3</v>
      </c>
      <c r="C216" s="457" t="s">
        <v>1055</v>
      </c>
      <c r="D216" s="100"/>
      <c r="E216" s="429" t="s">
        <v>907</v>
      </c>
      <c r="F216" s="20" t="s">
        <v>306</v>
      </c>
      <c r="G216" s="429"/>
      <c r="H216" s="417">
        <v>811.22</v>
      </c>
      <c r="I216" s="20" t="s">
        <v>530</v>
      </c>
      <c r="J216" s="20" t="s">
        <v>1</v>
      </c>
      <c r="K216" s="22">
        <v>405.61</v>
      </c>
      <c r="L216" s="23">
        <v>9023699.9616438746</v>
      </c>
      <c r="M216" s="23">
        <v>0</v>
      </c>
      <c r="N216" s="23">
        <v>0</v>
      </c>
      <c r="O216" s="84">
        <f t="shared" si="15"/>
        <v>9023699.9616438746</v>
      </c>
    </row>
    <row r="217" spans="1:17" ht="22.5" customHeight="1">
      <c r="B217" s="443"/>
      <c r="C217" s="457"/>
      <c r="D217" s="26"/>
      <c r="E217" s="430"/>
      <c r="F217" s="20" t="s">
        <v>307</v>
      </c>
      <c r="G217" s="430"/>
      <c r="H217" s="418"/>
      <c r="I217" s="20" t="s">
        <v>531</v>
      </c>
      <c r="J217" s="20" t="s">
        <v>11</v>
      </c>
      <c r="K217" s="22">
        <v>405.61</v>
      </c>
      <c r="L217" s="23">
        <v>40560999.999999985</v>
      </c>
      <c r="M217" s="23">
        <v>125405528.24556907</v>
      </c>
      <c r="N217" s="23">
        <v>106645876.82840352</v>
      </c>
      <c r="O217" s="84">
        <f t="shared" si="15"/>
        <v>272612405.07397258</v>
      </c>
    </row>
    <row r="218" spans="1:17" ht="22.5" customHeight="1">
      <c r="B218" s="443">
        <v>4</v>
      </c>
      <c r="C218" s="457" t="s">
        <v>1027</v>
      </c>
      <c r="D218" s="20"/>
      <c r="E218" s="443" t="s">
        <v>907</v>
      </c>
      <c r="F218" s="20" t="s">
        <v>373</v>
      </c>
      <c r="G218" s="429"/>
      <c r="H218" s="417">
        <v>2786</v>
      </c>
      <c r="I218" s="20" t="s">
        <v>532</v>
      </c>
      <c r="J218" s="20" t="s">
        <v>1</v>
      </c>
      <c r="K218" s="22">
        <v>1177.5999999999999</v>
      </c>
      <c r="L218" s="23">
        <v>117760000</v>
      </c>
      <c r="M218" s="23">
        <v>76808477.890037149</v>
      </c>
      <c r="N218" s="23">
        <v>61765622.548319012</v>
      </c>
      <c r="O218" s="84">
        <f t="shared" si="15"/>
        <v>256334100.43835616</v>
      </c>
    </row>
    <row r="219" spans="1:17" ht="22.5" customHeight="1">
      <c r="B219" s="443"/>
      <c r="C219" s="457"/>
      <c r="D219" s="20"/>
      <c r="E219" s="443"/>
      <c r="F219" s="20" t="s">
        <v>374</v>
      </c>
      <c r="G219" s="430"/>
      <c r="H219" s="418"/>
      <c r="I219" s="20" t="s">
        <v>533</v>
      </c>
      <c r="J219" s="20" t="s">
        <v>1</v>
      </c>
      <c r="K219" s="22">
        <v>1342.52</v>
      </c>
      <c r="L219" s="23">
        <v>134252659.59999996</v>
      </c>
      <c r="M219" s="23">
        <v>84017042.657212719</v>
      </c>
      <c r="N219" s="23">
        <v>69288932.178074971</v>
      </c>
      <c r="O219" s="84">
        <f t="shared" si="15"/>
        <v>287558634.43528765</v>
      </c>
    </row>
    <row r="220" spans="1:17" ht="22.5" customHeight="1">
      <c r="B220" s="443">
        <v>5</v>
      </c>
      <c r="C220" s="457" t="s">
        <v>1028</v>
      </c>
      <c r="D220" s="20"/>
      <c r="E220" s="443" t="s">
        <v>907</v>
      </c>
      <c r="F220" s="20" t="s">
        <v>375</v>
      </c>
      <c r="G220" s="429"/>
      <c r="H220" s="417">
        <v>1024</v>
      </c>
      <c r="I220" s="20" t="s">
        <v>532</v>
      </c>
      <c r="J220" s="20" t="s">
        <v>1</v>
      </c>
      <c r="K220" s="22">
        <v>420.83</v>
      </c>
      <c r="L220" s="23">
        <v>42082699.999999985</v>
      </c>
      <c r="M220" s="23">
        <v>27448268.920100216</v>
      </c>
      <c r="N220" s="23">
        <v>22072555.819077861</v>
      </c>
      <c r="O220" s="84">
        <f t="shared" si="15"/>
        <v>91603524.739178061</v>
      </c>
    </row>
    <row r="221" spans="1:17" ht="22.5" customHeight="1">
      <c r="B221" s="443"/>
      <c r="C221" s="457"/>
      <c r="D221" s="20"/>
      <c r="E221" s="443"/>
      <c r="F221" s="20" t="s">
        <v>376</v>
      </c>
      <c r="G221" s="430"/>
      <c r="H221" s="418"/>
      <c r="I221" s="20" t="s">
        <v>533</v>
      </c>
      <c r="J221" s="20" t="s">
        <v>1</v>
      </c>
      <c r="K221" s="22">
        <v>512</v>
      </c>
      <c r="L221" s="23">
        <v>51200000.00000003</v>
      </c>
      <c r="M221" s="23">
        <v>32041618.530482262</v>
      </c>
      <c r="N221" s="23">
        <v>26424752.538010888</v>
      </c>
      <c r="O221" s="84">
        <f t="shared" si="15"/>
        <v>109666371.06849319</v>
      </c>
    </row>
    <row r="222" spans="1:17" ht="39" customHeight="1">
      <c r="B222" s="20">
        <v>6</v>
      </c>
      <c r="C222" s="386" t="s">
        <v>1097</v>
      </c>
      <c r="D222" s="346"/>
      <c r="E222" s="20" t="s">
        <v>907</v>
      </c>
      <c r="F222" s="20" t="s">
        <v>272</v>
      </c>
      <c r="G222" s="20"/>
      <c r="H222" s="21">
        <v>1139.6199999999999</v>
      </c>
      <c r="I222" s="24" t="s">
        <v>736</v>
      </c>
      <c r="J222" s="20" t="s">
        <v>1</v>
      </c>
      <c r="K222" s="22">
        <v>1139.6199999999999</v>
      </c>
      <c r="L222" s="23">
        <v>0</v>
      </c>
      <c r="M222" s="23">
        <v>0</v>
      </c>
      <c r="N222" s="23">
        <v>0</v>
      </c>
      <c r="O222" s="84">
        <f t="shared" ref="O222" si="16">SUM(L222:N222)</f>
        <v>0</v>
      </c>
    </row>
    <row r="223" spans="1:17" ht="12" thickBot="1">
      <c r="C223" s="9"/>
      <c r="K223" s="8"/>
    </row>
    <row r="224" spans="1:17" s="2" customFormat="1" ht="22.5" customHeight="1" thickBot="1">
      <c r="A224" s="1"/>
      <c r="E224" s="523" t="s">
        <v>552</v>
      </c>
      <c r="F224" s="524"/>
      <c r="G224" s="215" t="s">
        <v>930</v>
      </c>
      <c r="H224" s="525" t="s">
        <v>5</v>
      </c>
      <c r="I224" s="526"/>
      <c r="J224" s="527"/>
      <c r="K224" s="215" t="s">
        <v>930</v>
      </c>
      <c r="L224" s="243">
        <f t="shared" ref="L224:N224" si="17">SUM(L212:L223)</f>
        <v>497941309.60273969</v>
      </c>
      <c r="M224" s="243">
        <f t="shared" si="17"/>
        <v>573640315.98108792</v>
      </c>
      <c r="N224" s="243">
        <f t="shared" si="17"/>
        <v>461590544.02351493</v>
      </c>
      <c r="O224" s="243">
        <f>SUM(O212:O223)</f>
        <v>1533172169.6073425</v>
      </c>
      <c r="P224" s="400">
        <f>SUM(L224:N224)</f>
        <v>1533172169.6073425</v>
      </c>
      <c r="Q224" s="399" t="b">
        <f>O224=P224</f>
        <v>1</v>
      </c>
    </row>
    <row r="225" spans="1:17">
      <c r="C225" s="9"/>
      <c r="K225" s="8"/>
      <c r="M225" s="401">
        <f>SUM(M224:N224)</f>
        <v>1035230860.0046029</v>
      </c>
    </row>
    <row r="226" spans="1:17">
      <c r="C226" s="9"/>
      <c r="K226" s="8"/>
      <c r="M226" s="401"/>
    </row>
    <row r="227" spans="1:17">
      <c r="C227" s="9"/>
      <c r="K227" s="8"/>
    </row>
    <row r="228" spans="1:17" ht="12" thickBot="1">
      <c r="C228" s="9"/>
      <c r="K228" s="8"/>
    </row>
    <row r="229" spans="1:17" s="2" customFormat="1" ht="28.5" customHeight="1" thickBot="1">
      <c r="A229" s="1"/>
      <c r="B229" s="333" t="s">
        <v>418</v>
      </c>
      <c r="C229" s="334" t="s">
        <v>419</v>
      </c>
      <c r="D229" s="333" t="s">
        <v>1021</v>
      </c>
      <c r="E229" s="334" t="s">
        <v>420</v>
      </c>
      <c r="F229" s="333" t="s">
        <v>421</v>
      </c>
      <c r="G229" s="362" t="s">
        <v>1031</v>
      </c>
      <c r="H229" s="335" t="s">
        <v>422</v>
      </c>
      <c r="I229" s="333" t="s">
        <v>423</v>
      </c>
      <c r="J229" s="333" t="s">
        <v>424</v>
      </c>
      <c r="K229" s="333" t="s">
        <v>425</v>
      </c>
      <c r="L229" s="336" t="s">
        <v>426</v>
      </c>
      <c r="M229" s="336" t="s">
        <v>4</v>
      </c>
      <c r="N229" s="336" t="s">
        <v>6</v>
      </c>
      <c r="O229" s="336" t="s">
        <v>427</v>
      </c>
      <c r="P229" s="396"/>
      <c r="Q229" s="396"/>
    </row>
    <row r="230" spans="1:17" s="2" customFormat="1" ht="15.75" customHeight="1">
      <c r="A230" s="1"/>
      <c r="B230" s="438" t="s">
        <v>757</v>
      </c>
      <c r="C230" s="439"/>
      <c r="D230" s="439"/>
      <c r="E230" s="439"/>
      <c r="F230" s="439"/>
      <c r="G230" s="440"/>
      <c r="H230" s="78" t="s">
        <v>428</v>
      </c>
      <c r="I230" s="420" t="s">
        <v>757</v>
      </c>
      <c r="J230" s="421"/>
      <c r="K230" s="83" t="s">
        <v>428</v>
      </c>
      <c r="L230" s="392"/>
      <c r="M230" s="393"/>
      <c r="N230" s="393"/>
      <c r="O230" s="394" t="s">
        <v>681</v>
      </c>
      <c r="P230" s="396"/>
      <c r="Q230" s="396"/>
    </row>
    <row r="231" spans="1:17" ht="25.5" customHeight="1">
      <c r="B231" s="26">
        <v>1</v>
      </c>
      <c r="C231" s="233" t="s">
        <v>1007</v>
      </c>
      <c r="D231" s="26"/>
      <c r="E231" s="26" t="s">
        <v>537</v>
      </c>
      <c r="F231" s="26" t="s">
        <v>404</v>
      </c>
      <c r="G231" s="26"/>
      <c r="H231" s="21">
        <v>1605</v>
      </c>
      <c r="I231" s="20" t="s">
        <v>534</v>
      </c>
      <c r="J231" s="20" t="s">
        <v>11</v>
      </c>
      <c r="K231" s="22">
        <v>802.5</v>
      </c>
      <c r="L231" s="28">
        <v>80249999.999999985</v>
      </c>
      <c r="M231" s="28">
        <v>110571478.04581876</v>
      </c>
      <c r="N231" s="28">
        <v>80755323.666510031</v>
      </c>
      <c r="O231" s="84">
        <f>SUM(L231:N231)</f>
        <v>271576801.71232879</v>
      </c>
    </row>
    <row r="232" spans="1:17" ht="27" customHeight="1">
      <c r="B232" s="20">
        <v>2</v>
      </c>
      <c r="C232" s="36" t="s">
        <v>1008</v>
      </c>
      <c r="D232" s="20"/>
      <c r="E232" s="20" t="s">
        <v>537</v>
      </c>
      <c r="F232" s="20" t="s">
        <v>553</v>
      </c>
      <c r="G232" s="20"/>
      <c r="H232" s="21">
        <v>55.02</v>
      </c>
      <c r="I232" s="20" t="s">
        <v>491</v>
      </c>
      <c r="J232" s="20" t="s">
        <v>1</v>
      </c>
      <c r="K232" s="22">
        <v>55.02</v>
      </c>
      <c r="L232" s="23">
        <v>5502000.0000000149</v>
      </c>
      <c r="M232" s="23">
        <v>38368935.764115207</v>
      </c>
      <c r="N232" s="23">
        <v>35441376.775610812</v>
      </c>
      <c r="O232" s="84">
        <f>SUM(L232:N232)</f>
        <v>79312312.539726034</v>
      </c>
    </row>
    <row r="233" spans="1:17" ht="22.5" customHeight="1">
      <c r="B233" s="429">
        <v>3</v>
      </c>
      <c r="C233" s="431" t="s">
        <v>1009</v>
      </c>
      <c r="D233" s="100"/>
      <c r="E233" s="429" t="s">
        <v>537</v>
      </c>
      <c r="F233" s="20" t="s">
        <v>401</v>
      </c>
      <c r="G233" s="429"/>
      <c r="H233" s="417">
        <v>1337</v>
      </c>
      <c r="I233" s="20" t="s">
        <v>334</v>
      </c>
      <c r="J233" s="20" t="s">
        <v>1</v>
      </c>
      <c r="K233" s="22">
        <v>668.5</v>
      </c>
      <c r="L233" s="23">
        <v>66850000</v>
      </c>
      <c r="M233" s="23">
        <v>143601145.12376148</v>
      </c>
      <c r="N233" s="23">
        <v>131175137.09541659</v>
      </c>
      <c r="O233" s="84">
        <f>SUM(L233:N233)</f>
        <v>341626282.21917808</v>
      </c>
    </row>
    <row r="234" spans="1:17" ht="22.5" customHeight="1">
      <c r="B234" s="430"/>
      <c r="C234" s="432"/>
      <c r="D234" s="26"/>
      <c r="E234" s="430"/>
      <c r="F234" s="20" t="s">
        <v>400</v>
      </c>
      <c r="G234" s="430"/>
      <c r="H234" s="418"/>
      <c r="I234" s="20" t="s">
        <v>535</v>
      </c>
      <c r="J234" s="20" t="s">
        <v>11</v>
      </c>
      <c r="K234" s="22">
        <v>668.5</v>
      </c>
      <c r="L234" s="23">
        <v>66850000</v>
      </c>
      <c r="M234" s="23">
        <v>140533895.68529046</v>
      </c>
      <c r="N234" s="23">
        <v>129263211.42429857</v>
      </c>
      <c r="O234" s="84">
        <f>SUM(L234:N234)</f>
        <v>336647107.10958904</v>
      </c>
    </row>
    <row r="235" spans="1:17" ht="25.5" customHeight="1">
      <c r="B235" s="20">
        <v>4</v>
      </c>
      <c r="C235" s="36" t="s">
        <v>1010</v>
      </c>
      <c r="D235" s="20"/>
      <c r="E235" s="20" t="s">
        <v>537</v>
      </c>
      <c r="F235" s="20" t="s">
        <v>417</v>
      </c>
      <c r="G235" s="20" t="s">
        <v>916</v>
      </c>
      <c r="H235" s="21">
        <v>981.28</v>
      </c>
      <c r="I235" s="20" t="s">
        <v>536</v>
      </c>
      <c r="J235" s="20" t="s">
        <v>1</v>
      </c>
      <c r="K235" s="22">
        <v>430.27</v>
      </c>
      <c r="L235" s="23">
        <v>0</v>
      </c>
      <c r="M235" s="23">
        <v>0</v>
      </c>
      <c r="N235" s="23">
        <v>0</v>
      </c>
      <c r="O235" s="84">
        <f>SUM(L235:N235)</f>
        <v>0</v>
      </c>
    </row>
    <row r="236" spans="1:17" ht="12" thickBot="1">
      <c r="C236" s="9"/>
      <c r="K236" s="8"/>
    </row>
    <row r="237" spans="1:17" s="2" customFormat="1" ht="22.5" customHeight="1" thickBot="1">
      <c r="A237" s="1"/>
      <c r="E237" s="523" t="s">
        <v>537</v>
      </c>
      <c r="F237" s="524"/>
      <c r="G237" s="215" t="s">
        <v>930</v>
      </c>
      <c r="H237" s="525" t="s">
        <v>5</v>
      </c>
      <c r="I237" s="526"/>
      <c r="J237" s="527"/>
      <c r="K237" s="215" t="s">
        <v>930</v>
      </c>
      <c r="L237" s="243">
        <f t="shared" ref="L237:N237" si="18">SUM(L231:L236)</f>
        <v>219452000</v>
      </c>
      <c r="M237" s="243">
        <f t="shared" si="18"/>
        <v>433075454.61898589</v>
      </c>
      <c r="N237" s="243">
        <f t="shared" si="18"/>
        <v>376635048.96183604</v>
      </c>
      <c r="O237" s="243">
        <f>SUM(O231:O236)</f>
        <v>1029162503.580822</v>
      </c>
      <c r="P237" s="400">
        <f>SUM(L237:N237)</f>
        <v>1029162503.580822</v>
      </c>
      <c r="Q237" s="399" t="b">
        <f>O237=P237</f>
        <v>1</v>
      </c>
    </row>
    <row r="238" spans="1:17">
      <c r="C238" s="9"/>
      <c r="K238" s="8"/>
      <c r="M238" s="401">
        <f>SUM(M237:N237)</f>
        <v>809710503.58082199</v>
      </c>
    </row>
    <row r="239" spans="1:17">
      <c r="C239" s="9"/>
      <c r="K239" s="8"/>
      <c r="M239" s="401"/>
    </row>
    <row r="240" spans="1:17">
      <c r="C240" s="9"/>
      <c r="K240" s="8"/>
    </row>
    <row r="241" spans="1:17" ht="12" thickBot="1">
      <c r="C241" s="9"/>
      <c r="K241" s="8"/>
    </row>
    <row r="242" spans="1:17" s="2" customFormat="1" ht="28.5" customHeight="1" thickBot="1">
      <c r="A242" s="1"/>
      <c r="B242" s="333" t="s">
        <v>418</v>
      </c>
      <c r="C242" s="334" t="s">
        <v>419</v>
      </c>
      <c r="D242" s="333" t="s">
        <v>1021</v>
      </c>
      <c r="E242" s="334" t="s">
        <v>420</v>
      </c>
      <c r="F242" s="333" t="s">
        <v>421</v>
      </c>
      <c r="G242" s="362" t="s">
        <v>1031</v>
      </c>
      <c r="H242" s="335" t="s">
        <v>422</v>
      </c>
      <c r="I242" s="333" t="s">
        <v>423</v>
      </c>
      <c r="J242" s="333" t="s">
        <v>424</v>
      </c>
      <c r="K242" s="333" t="s">
        <v>425</v>
      </c>
      <c r="L242" s="336" t="s">
        <v>426</v>
      </c>
      <c r="M242" s="336" t="s">
        <v>4</v>
      </c>
      <c r="N242" s="336" t="s">
        <v>6</v>
      </c>
      <c r="O242" s="336" t="s">
        <v>427</v>
      </c>
      <c r="P242" s="396"/>
      <c r="Q242" s="396"/>
    </row>
    <row r="243" spans="1:17" s="2" customFormat="1" ht="15.75" customHeight="1">
      <c r="A243" s="1"/>
      <c r="B243" s="438" t="s">
        <v>757</v>
      </c>
      <c r="C243" s="439"/>
      <c r="D243" s="439"/>
      <c r="E243" s="439"/>
      <c r="F243" s="439"/>
      <c r="G243" s="440"/>
      <c r="H243" s="78" t="s">
        <v>428</v>
      </c>
      <c r="I243" s="420" t="s">
        <v>757</v>
      </c>
      <c r="J243" s="421"/>
      <c r="K243" s="79" t="s">
        <v>428</v>
      </c>
      <c r="L243" s="392"/>
      <c r="M243" s="393"/>
      <c r="N243" s="393"/>
      <c r="O243" s="394" t="s">
        <v>681</v>
      </c>
      <c r="P243" s="396"/>
      <c r="Q243" s="396"/>
    </row>
    <row r="244" spans="1:17" ht="22.5" customHeight="1">
      <c r="B244" s="429">
        <v>1</v>
      </c>
      <c r="C244" s="431" t="s">
        <v>1011</v>
      </c>
      <c r="D244" s="100"/>
      <c r="E244" s="443" t="s">
        <v>549</v>
      </c>
      <c r="F244" s="26" t="s">
        <v>323</v>
      </c>
      <c r="G244" s="429"/>
      <c r="H244" s="417">
        <v>1143.75</v>
      </c>
      <c r="I244" s="20" t="s">
        <v>324</v>
      </c>
      <c r="J244" s="20" t="s">
        <v>1</v>
      </c>
      <c r="K244" s="22">
        <v>571.875</v>
      </c>
      <c r="L244" s="28">
        <v>57024623.520547986</v>
      </c>
      <c r="M244" s="28">
        <v>103627109.88744041</v>
      </c>
      <c r="N244" s="28">
        <v>99368110.742696553</v>
      </c>
      <c r="O244" s="84">
        <f t="shared" ref="O244:O265" si="19">SUM(L244:N244)</f>
        <v>260019844.15068495</v>
      </c>
    </row>
    <row r="245" spans="1:17" ht="22.5" customHeight="1">
      <c r="B245" s="430"/>
      <c r="C245" s="432"/>
      <c r="D245" s="26"/>
      <c r="E245" s="443"/>
      <c r="F245" s="20" t="s">
        <v>325</v>
      </c>
      <c r="G245" s="430"/>
      <c r="H245" s="418"/>
      <c r="I245" s="20" t="s">
        <v>538</v>
      </c>
      <c r="J245" s="20" t="s">
        <v>11</v>
      </c>
      <c r="K245" s="22">
        <v>571.875</v>
      </c>
      <c r="L245" s="23">
        <v>57187500</v>
      </c>
      <c r="M245" s="23">
        <v>160426513.7399435</v>
      </c>
      <c r="N245" s="23">
        <v>141250221.67101538</v>
      </c>
      <c r="O245" s="84">
        <f t="shared" si="19"/>
        <v>358864235.41095889</v>
      </c>
    </row>
    <row r="246" spans="1:17" ht="22.5" customHeight="1">
      <c r="B246" s="429">
        <v>2</v>
      </c>
      <c r="C246" s="431" t="s">
        <v>1012</v>
      </c>
      <c r="D246" s="100"/>
      <c r="E246" s="443" t="s">
        <v>549</v>
      </c>
      <c r="F246" s="20" t="s">
        <v>338</v>
      </c>
      <c r="G246" s="429" t="s">
        <v>916</v>
      </c>
      <c r="H246" s="417">
        <v>528</v>
      </c>
      <c r="I246" s="20" t="s">
        <v>441</v>
      </c>
      <c r="J246" s="20" t="s">
        <v>1</v>
      </c>
      <c r="K246" s="22">
        <v>264</v>
      </c>
      <c r="L246" s="23">
        <v>0</v>
      </c>
      <c r="M246" s="23">
        <v>0</v>
      </c>
      <c r="N246" s="23">
        <v>0</v>
      </c>
      <c r="O246" s="84">
        <f t="shared" si="19"/>
        <v>0</v>
      </c>
    </row>
    <row r="247" spans="1:17" ht="22.5" customHeight="1">
      <c r="B247" s="430"/>
      <c r="C247" s="432"/>
      <c r="D247" s="26"/>
      <c r="E247" s="443"/>
      <c r="F247" s="20" t="s">
        <v>339</v>
      </c>
      <c r="G247" s="430"/>
      <c r="H247" s="418"/>
      <c r="I247" s="20" t="s">
        <v>539</v>
      </c>
      <c r="J247" s="20" t="s">
        <v>11</v>
      </c>
      <c r="K247" s="22">
        <v>264</v>
      </c>
      <c r="L247" s="23">
        <v>0</v>
      </c>
      <c r="M247" s="23">
        <v>0</v>
      </c>
      <c r="N247" s="23">
        <v>0</v>
      </c>
      <c r="O247" s="84">
        <f t="shared" si="19"/>
        <v>0</v>
      </c>
    </row>
    <row r="248" spans="1:17" ht="26.25" customHeight="1">
      <c r="B248" s="20">
        <v>3</v>
      </c>
      <c r="C248" s="386" t="s">
        <v>1013</v>
      </c>
      <c r="D248" s="346"/>
      <c r="E248" s="20" t="s">
        <v>549</v>
      </c>
      <c r="F248" s="20" t="s">
        <v>362</v>
      </c>
      <c r="G248" s="20"/>
      <c r="H248" s="21">
        <v>6429.2</v>
      </c>
      <c r="I248" s="20" t="s">
        <v>540</v>
      </c>
      <c r="J248" s="20" t="s">
        <v>1</v>
      </c>
      <c r="K248" s="22">
        <v>2670.82</v>
      </c>
      <c r="L248" s="23">
        <v>0</v>
      </c>
      <c r="M248" s="23">
        <v>0</v>
      </c>
      <c r="N248" s="23">
        <v>0</v>
      </c>
      <c r="O248" s="84">
        <f t="shared" si="19"/>
        <v>0</v>
      </c>
    </row>
    <row r="249" spans="1:17" ht="20.25" customHeight="1">
      <c r="B249" s="20">
        <v>4</v>
      </c>
      <c r="C249" s="387" t="s">
        <v>1014</v>
      </c>
      <c r="D249" s="346">
        <v>35401</v>
      </c>
      <c r="E249" s="20" t="s">
        <v>549</v>
      </c>
      <c r="F249" s="20" t="s">
        <v>371</v>
      </c>
      <c r="G249" s="20"/>
      <c r="H249" s="21">
        <v>708.95</v>
      </c>
      <c r="I249" s="20" t="s">
        <v>541</v>
      </c>
      <c r="J249" s="20" t="s">
        <v>1</v>
      </c>
      <c r="K249" s="22">
        <v>671.47</v>
      </c>
      <c r="L249" s="23">
        <v>0</v>
      </c>
      <c r="M249" s="23">
        <v>0</v>
      </c>
      <c r="N249" s="23">
        <v>0</v>
      </c>
      <c r="O249" s="84">
        <f t="shared" si="19"/>
        <v>0</v>
      </c>
    </row>
    <row r="250" spans="1:17" ht="26.25" customHeight="1">
      <c r="B250" s="20">
        <v>5</v>
      </c>
      <c r="C250" s="36" t="s">
        <v>1015</v>
      </c>
      <c r="D250" s="20"/>
      <c r="E250" s="20" t="s">
        <v>549</v>
      </c>
      <c r="F250" s="20" t="s">
        <v>361</v>
      </c>
      <c r="G250" s="20"/>
      <c r="H250" s="21">
        <v>2500</v>
      </c>
      <c r="I250" s="20" t="s">
        <v>542</v>
      </c>
      <c r="J250" s="20" t="s">
        <v>1</v>
      </c>
      <c r="K250" s="22">
        <v>2167.54</v>
      </c>
      <c r="L250" s="23">
        <v>0</v>
      </c>
      <c r="M250" s="23">
        <v>0</v>
      </c>
      <c r="N250" s="23">
        <v>0</v>
      </c>
      <c r="O250" s="84">
        <f t="shared" si="19"/>
        <v>0</v>
      </c>
    </row>
    <row r="251" spans="1:17" ht="39" customHeight="1">
      <c r="B251" s="20">
        <v>6</v>
      </c>
      <c r="C251" s="36" t="s">
        <v>1016</v>
      </c>
      <c r="D251" s="20"/>
      <c r="E251" s="20" t="s">
        <v>549</v>
      </c>
      <c r="F251" s="20" t="s">
        <v>372</v>
      </c>
      <c r="G251" s="20" t="s">
        <v>916</v>
      </c>
      <c r="H251" s="21">
        <v>4198</v>
      </c>
      <c r="I251" s="20" t="s">
        <v>543</v>
      </c>
      <c r="J251" s="20" t="s">
        <v>1</v>
      </c>
      <c r="K251" s="22">
        <v>3954</v>
      </c>
      <c r="L251" s="23">
        <v>0</v>
      </c>
      <c r="M251" s="23">
        <v>0</v>
      </c>
      <c r="N251" s="23">
        <v>0</v>
      </c>
      <c r="O251" s="84">
        <f t="shared" si="19"/>
        <v>0</v>
      </c>
    </row>
    <row r="252" spans="1:17" ht="33.75">
      <c r="B252" s="20">
        <v>7</v>
      </c>
      <c r="C252" s="36" t="s">
        <v>1056</v>
      </c>
      <c r="D252" s="20"/>
      <c r="E252" s="20" t="s">
        <v>549</v>
      </c>
      <c r="F252" s="20" t="s">
        <v>220</v>
      </c>
      <c r="G252" s="20" t="s">
        <v>916</v>
      </c>
      <c r="H252" s="21">
        <v>1349.89</v>
      </c>
      <c r="I252" s="20" t="s">
        <v>544</v>
      </c>
      <c r="J252" s="20" t="s">
        <v>1</v>
      </c>
      <c r="K252" s="22">
        <v>1349.89</v>
      </c>
      <c r="L252" s="23">
        <v>0</v>
      </c>
      <c r="M252" s="23">
        <v>0</v>
      </c>
      <c r="N252" s="23">
        <v>0</v>
      </c>
      <c r="O252" s="84">
        <f t="shared" si="19"/>
        <v>0</v>
      </c>
    </row>
    <row r="253" spans="1:17" ht="26.25" customHeight="1">
      <c r="B253" s="20">
        <v>8</v>
      </c>
      <c r="C253" s="36" t="s">
        <v>1017</v>
      </c>
      <c r="D253" s="20"/>
      <c r="E253" s="20" t="s">
        <v>549</v>
      </c>
      <c r="F253" s="20" t="s">
        <v>227</v>
      </c>
      <c r="G253" s="20" t="s">
        <v>916</v>
      </c>
      <c r="H253" s="21">
        <v>1578.64</v>
      </c>
      <c r="I253" s="20" t="s">
        <v>545</v>
      </c>
      <c r="J253" s="20" t="s">
        <v>1</v>
      </c>
      <c r="K253" s="22">
        <v>1578.64</v>
      </c>
      <c r="L253" s="23">
        <v>0.82739726081490517</v>
      </c>
      <c r="M253" s="23">
        <v>-1.2078814122774828E-3</v>
      </c>
      <c r="N253" s="23">
        <v>1.2078814122774828E-3</v>
      </c>
      <c r="O253" s="84">
        <f t="shared" si="19"/>
        <v>0.82739726081490517</v>
      </c>
    </row>
    <row r="254" spans="1:17" ht="38.25" customHeight="1">
      <c r="B254" s="20">
        <v>9</v>
      </c>
      <c r="C254" s="36" t="s">
        <v>1018</v>
      </c>
      <c r="D254" s="20"/>
      <c r="E254" s="20" t="s">
        <v>549</v>
      </c>
      <c r="F254" s="20" t="s">
        <v>229</v>
      </c>
      <c r="G254" s="20"/>
      <c r="H254" s="21">
        <v>1348.8</v>
      </c>
      <c r="I254" s="20" t="s">
        <v>546</v>
      </c>
      <c r="J254" s="20" t="s">
        <v>1</v>
      </c>
      <c r="K254" s="22">
        <v>1348.8</v>
      </c>
      <c r="L254" s="23">
        <v>80927999.999999985</v>
      </c>
      <c r="M254" s="23">
        <v>61520987.557920828</v>
      </c>
      <c r="N254" s="23">
        <v>10053192.250298368</v>
      </c>
      <c r="O254" s="84">
        <f t="shared" si="19"/>
        <v>152502179.80821919</v>
      </c>
    </row>
    <row r="255" spans="1:17" ht="45">
      <c r="B255" s="20">
        <v>10</v>
      </c>
      <c r="C255" s="36" t="s">
        <v>1032</v>
      </c>
      <c r="D255" s="20"/>
      <c r="E255" s="20" t="s">
        <v>549</v>
      </c>
      <c r="F255" s="20" t="s">
        <v>230</v>
      </c>
      <c r="G255" s="20" t="s">
        <v>916</v>
      </c>
      <c r="H255" s="21">
        <v>1114.82</v>
      </c>
      <c r="I255" s="20" t="s">
        <v>547</v>
      </c>
      <c r="J255" s="20" t="s">
        <v>1</v>
      </c>
      <c r="K255" s="22">
        <v>1114.82</v>
      </c>
      <c r="L255" s="23">
        <v>0</v>
      </c>
      <c r="M255" s="23">
        <v>0</v>
      </c>
      <c r="N255" s="23">
        <v>0</v>
      </c>
      <c r="O255" s="84">
        <f t="shared" si="19"/>
        <v>0</v>
      </c>
    </row>
    <row r="256" spans="1:17" ht="38.25" customHeight="1">
      <c r="B256" s="20">
        <v>11</v>
      </c>
      <c r="C256" s="36" t="s">
        <v>1107</v>
      </c>
      <c r="D256" s="20">
        <v>51901</v>
      </c>
      <c r="E256" s="20" t="s">
        <v>549</v>
      </c>
      <c r="F256" s="20" t="s">
        <v>236</v>
      </c>
      <c r="G256" s="20" t="s">
        <v>916</v>
      </c>
      <c r="H256" s="21">
        <v>4409.2700000000004</v>
      </c>
      <c r="I256" s="20" t="s">
        <v>548</v>
      </c>
      <c r="J256" s="20" t="s">
        <v>1</v>
      </c>
      <c r="K256" s="22">
        <v>4409.2700000000004</v>
      </c>
      <c r="L256" s="23">
        <v>44092760.046027392</v>
      </c>
      <c r="M256" s="23">
        <v>19457876.931085337</v>
      </c>
      <c r="N256" s="23">
        <v>83388.386448909732</v>
      </c>
      <c r="O256" s="84">
        <f t="shared" si="19"/>
        <v>63634025.363561638</v>
      </c>
    </row>
    <row r="257" spans="1:17" ht="22.5" customHeight="1">
      <c r="B257" s="429">
        <v>12</v>
      </c>
      <c r="C257" s="431" t="s">
        <v>1057</v>
      </c>
      <c r="D257" s="429"/>
      <c r="E257" s="429" t="s">
        <v>549</v>
      </c>
      <c r="F257" s="20" t="s">
        <v>246</v>
      </c>
      <c r="G257" s="429"/>
      <c r="H257" s="417">
        <v>2118.88</v>
      </c>
      <c r="I257" s="24">
        <v>42391</v>
      </c>
      <c r="J257" s="20" t="s">
        <v>1</v>
      </c>
      <c r="K257" s="22">
        <v>1059.0899999999999</v>
      </c>
      <c r="L257" s="23">
        <v>1.1894041132181883</v>
      </c>
      <c r="M257" s="23">
        <v>0</v>
      </c>
      <c r="N257" s="23">
        <v>0</v>
      </c>
      <c r="O257" s="84">
        <f t="shared" si="19"/>
        <v>1.1894041132181883</v>
      </c>
    </row>
    <row r="258" spans="1:17" ht="22.5" customHeight="1">
      <c r="B258" s="437"/>
      <c r="C258" s="455"/>
      <c r="D258" s="430"/>
      <c r="E258" s="437"/>
      <c r="F258" s="20" t="s">
        <v>247</v>
      </c>
      <c r="G258" s="430"/>
      <c r="H258" s="418"/>
      <c r="I258" s="24">
        <v>42523</v>
      </c>
      <c r="J258" s="20" t="s">
        <v>11</v>
      </c>
      <c r="K258" s="22">
        <v>1059.79</v>
      </c>
      <c r="L258" s="23">
        <v>0</v>
      </c>
      <c r="M258" s="23">
        <v>0</v>
      </c>
      <c r="N258" s="23">
        <v>0</v>
      </c>
      <c r="O258" s="84">
        <f t="shared" si="19"/>
        <v>0</v>
      </c>
    </row>
    <row r="259" spans="1:17" ht="22.5" customHeight="1">
      <c r="B259" s="443">
        <v>13</v>
      </c>
      <c r="C259" s="519" t="s">
        <v>1019</v>
      </c>
      <c r="D259" s="521" t="s">
        <v>1049</v>
      </c>
      <c r="E259" s="443" t="s">
        <v>549</v>
      </c>
      <c r="F259" s="20" t="s">
        <v>262</v>
      </c>
      <c r="G259" s="429" t="s">
        <v>916</v>
      </c>
      <c r="H259" s="21">
        <v>3040.24</v>
      </c>
      <c r="I259" s="24">
        <v>42825</v>
      </c>
      <c r="J259" s="20" t="s">
        <v>1</v>
      </c>
      <c r="K259" s="22">
        <v>480.06</v>
      </c>
      <c r="L259" s="23">
        <v>0.28331506811082363</v>
      </c>
      <c r="M259" s="23">
        <v>0</v>
      </c>
      <c r="N259" s="23">
        <v>0</v>
      </c>
      <c r="O259" s="84">
        <f t="shared" si="19"/>
        <v>0.28331506811082363</v>
      </c>
    </row>
    <row r="260" spans="1:17" ht="22.5" customHeight="1">
      <c r="B260" s="443"/>
      <c r="C260" s="520"/>
      <c r="D260" s="522"/>
      <c r="E260" s="443"/>
      <c r="F260" s="20" t="s">
        <v>263</v>
      </c>
      <c r="G260" s="430"/>
      <c r="H260" s="21">
        <v>3040.24</v>
      </c>
      <c r="I260" s="24">
        <v>42951</v>
      </c>
      <c r="J260" s="20" t="s">
        <v>11</v>
      </c>
      <c r="K260" s="22">
        <v>2560.1799999999998</v>
      </c>
      <c r="L260" s="23">
        <v>4.1290082186460495</v>
      </c>
      <c r="M260" s="23">
        <v>-8.753711117457038E-3</v>
      </c>
      <c r="N260" s="23">
        <v>8.753711117457038E-3</v>
      </c>
      <c r="O260" s="84">
        <f t="shared" si="19"/>
        <v>4.1290082186460495</v>
      </c>
    </row>
    <row r="261" spans="1:17" ht="39" customHeight="1">
      <c r="B261" s="100">
        <v>14</v>
      </c>
      <c r="C261" s="36" t="s">
        <v>1029</v>
      </c>
      <c r="D261" s="20">
        <v>59901</v>
      </c>
      <c r="E261" s="20" t="s">
        <v>549</v>
      </c>
      <c r="F261" s="20" t="s">
        <v>264</v>
      </c>
      <c r="G261" s="343"/>
      <c r="H261" s="22">
        <v>3203.64</v>
      </c>
      <c r="I261" s="24">
        <v>42985</v>
      </c>
      <c r="J261" s="20" t="s">
        <v>1</v>
      </c>
      <c r="K261" s="22">
        <v>3203.64</v>
      </c>
      <c r="L261" s="23">
        <v>0.1780821904540062</v>
      </c>
      <c r="M261" s="23">
        <v>-3.4738224548836278E-3</v>
      </c>
      <c r="N261" s="23">
        <v>3.4738224548836278E-3</v>
      </c>
      <c r="O261" s="84">
        <f t="shared" si="19"/>
        <v>0.1780821904540062</v>
      </c>
    </row>
    <row r="262" spans="1:17" ht="28.5" customHeight="1">
      <c r="B262" s="429">
        <v>15</v>
      </c>
      <c r="C262" s="461" t="s">
        <v>1045</v>
      </c>
      <c r="D262" s="23"/>
      <c r="E262" s="20" t="s">
        <v>549</v>
      </c>
      <c r="F262" s="20" t="s">
        <v>265</v>
      </c>
      <c r="G262" s="20"/>
      <c r="H262" s="546">
        <v>1830</v>
      </c>
      <c r="I262" s="24">
        <v>42990</v>
      </c>
      <c r="J262" s="20" t="s">
        <v>1</v>
      </c>
      <c r="K262" s="22">
        <v>565.07000000000005</v>
      </c>
      <c r="L262" s="23">
        <v>5650720.5999999996</v>
      </c>
      <c r="M262" s="23">
        <v>2284749.7755851243</v>
      </c>
      <c r="N262" s="23">
        <v>147477.07082446461</v>
      </c>
      <c r="O262" s="84">
        <f t="shared" si="19"/>
        <v>8082947.4464095887</v>
      </c>
    </row>
    <row r="263" spans="1:17" ht="28.5" customHeight="1">
      <c r="B263" s="430"/>
      <c r="C263" s="462"/>
      <c r="D263" s="26"/>
      <c r="E263" s="100" t="s">
        <v>549</v>
      </c>
      <c r="F263" s="20" t="s">
        <v>1067</v>
      </c>
      <c r="G263" s="26"/>
      <c r="H263" s="547"/>
      <c r="I263" s="24">
        <v>43060</v>
      </c>
      <c r="J263" s="20" t="s">
        <v>11</v>
      </c>
      <c r="K263" s="22">
        <v>1264.93</v>
      </c>
      <c r="L263" s="23">
        <v>13249159.133799998</v>
      </c>
      <c r="M263" s="23">
        <v>5321602.9114049543</v>
      </c>
      <c r="N263" s="23">
        <v>219168.14629504661</v>
      </c>
      <c r="O263" s="84">
        <f t="shared" si="19"/>
        <v>18789930.191500001</v>
      </c>
    </row>
    <row r="264" spans="1:17" ht="25.5" customHeight="1">
      <c r="B264" s="429">
        <v>16</v>
      </c>
      <c r="C264" s="519" t="s">
        <v>1020</v>
      </c>
      <c r="D264" s="498">
        <v>46301</v>
      </c>
      <c r="E264" s="429" t="s">
        <v>549</v>
      </c>
      <c r="F264" s="20" t="s">
        <v>268</v>
      </c>
      <c r="G264" s="429" t="s">
        <v>916</v>
      </c>
      <c r="H264" s="417">
        <v>2216.7199999999998</v>
      </c>
      <c r="I264" s="24" t="s">
        <v>735</v>
      </c>
      <c r="J264" s="20" t="s">
        <v>1</v>
      </c>
      <c r="K264" s="22">
        <v>1856.18</v>
      </c>
      <c r="L264" s="23">
        <v>0</v>
      </c>
      <c r="M264" s="23">
        <v>0</v>
      </c>
      <c r="N264" s="23">
        <v>0</v>
      </c>
      <c r="O264" s="84">
        <f t="shared" si="19"/>
        <v>0</v>
      </c>
    </row>
    <row r="265" spans="1:17" ht="25.5" customHeight="1">
      <c r="B265" s="430"/>
      <c r="C265" s="520"/>
      <c r="D265" s="500"/>
      <c r="E265" s="430"/>
      <c r="F265" s="20" t="s">
        <v>269</v>
      </c>
      <c r="G265" s="430"/>
      <c r="H265" s="418"/>
      <c r="I265" s="24" t="s">
        <v>734</v>
      </c>
      <c r="J265" s="20" t="s">
        <v>11</v>
      </c>
      <c r="K265" s="22">
        <v>360.54</v>
      </c>
      <c r="L265" s="23">
        <v>0</v>
      </c>
      <c r="M265" s="23">
        <v>0</v>
      </c>
      <c r="N265" s="23">
        <v>0</v>
      </c>
      <c r="O265" s="84">
        <f t="shared" si="19"/>
        <v>0</v>
      </c>
    </row>
    <row r="266" spans="1:17" ht="22.5" customHeight="1">
      <c r="B266" s="429">
        <v>17</v>
      </c>
      <c r="C266" s="519" t="s">
        <v>1098</v>
      </c>
      <c r="D266" s="347"/>
      <c r="E266" s="429" t="s">
        <v>549</v>
      </c>
      <c r="F266" s="20" t="s">
        <v>270</v>
      </c>
      <c r="G266" s="100"/>
      <c r="H266" s="417">
        <v>2268.85</v>
      </c>
      <c r="I266" s="24" t="s">
        <v>1099</v>
      </c>
      <c r="J266" s="20" t="s">
        <v>1</v>
      </c>
      <c r="K266" s="22">
        <v>1426.46</v>
      </c>
      <c r="L266" s="23">
        <v>0</v>
      </c>
      <c r="M266" s="23">
        <v>0</v>
      </c>
      <c r="N266" s="23">
        <v>0</v>
      </c>
      <c r="O266" s="84">
        <f t="shared" ref="O266:O269" si="20">SUM(L266:N266)</f>
        <v>0</v>
      </c>
    </row>
    <row r="267" spans="1:17" ht="22.5" customHeight="1">
      <c r="B267" s="430"/>
      <c r="C267" s="520"/>
      <c r="D267" s="349"/>
      <c r="E267" s="430"/>
      <c r="F267" s="20" t="s">
        <v>271</v>
      </c>
      <c r="G267" s="26"/>
      <c r="H267" s="418"/>
      <c r="I267" s="24" t="s">
        <v>695</v>
      </c>
      <c r="J267" s="20" t="s">
        <v>11</v>
      </c>
      <c r="K267" s="22">
        <v>842.39</v>
      </c>
      <c r="L267" s="23">
        <v>0</v>
      </c>
      <c r="M267" s="23">
        <v>0</v>
      </c>
      <c r="N267" s="23">
        <v>0</v>
      </c>
      <c r="O267" s="84">
        <f t="shared" si="20"/>
        <v>0</v>
      </c>
    </row>
    <row r="268" spans="1:17" ht="22.5" customHeight="1">
      <c r="B268" s="429">
        <v>18</v>
      </c>
      <c r="C268" s="549" t="s">
        <v>1100</v>
      </c>
      <c r="D268" s="347"/>
      <c r="E268" s="429" t="s">
        <v>549</v>
      </c>
      <c r="F268" s="20" t="s">
        <v>275</v>
      </c>
      <c r="G268" s="20"/>
      <c r="H268" s="21" t="s">
        <v>757</v>
      </c>
      <c r="I268" s="24" t="s">
        <v>729</v>
      </c>
      <c r="J268" s="20" t="s">
        <v>1</v>
      </c>
      <c r="K268" s="22">
        <v>624.28</v>
      </c>
      <c r="L268" s="23">
        <v>0</v>
      </c>
      <c r="M268" s="23">
        <v>0</v>
      </c>
      <c r="N268" s="23">
        <v>0</v>
      </c>
      <c r="O268" s="84">
        <f t="shared" si="20"/>
        <v>0</v>
      </c>
    </row>
    <row r="269" spans="1:17" ht="22.5" customHeight="1">
      <c r="B269" s="430"/>
      <c r="C269" s="550"/>
      <c r="D269" s="349"/>
      <c r="E269" s="430"/>
      <c r="F269" s="20" t="s">
        <v>276</v>
      </c>
      <c r="G269" s="20"/>
      <c r="H269" s="21" t="s">
        <v>757</v>
      </c>
      <c r="I269" s="24" t="s">
        <v>1101</v>
      </c>
      <c r="J269" s="20" t="s">
        <v>11</v>
      </c>
      <c r="K269" s="22">
        <v>118.79</v>
      </c>
      <c r="L269" s="23">
        <v>0</v>
      </c>
      <c r="M269" s="23">
        <v>0</v>
      </c>
      <c r="N269" s="23">
        <v>0</v>
      </c>
      <c r="O269" s="84">
        <f t="shared" si="20"/>
        <v>0</v>
      </c>
    </row>
    <row r="270" spans="1:17" ht="12" thickBot="1"/>
    <row r="271" spans="1:17" s="2" customFormat="1" ht="22.5" customHeight="1" thickBot="1">
      <c r="A271" s="1"/>
      <c r="E271" s="523" t="s">
        <v>549</v>
      </c>
      <c r="F271" s="524"/>
      <c r="G271" s="215" t="s">
        <v>930</v>
      </c>
      <c r="H271" s="525" t="s">
        <v>5</v>
      </c>
      <c r="I271" s="526"/>
      <c r="J271" s="527"/>
      <c r="K271" s="215" t="s">
        <v>930</v>
      </c>
      <c r="L271" s="243">
        <f t="shared" ref="L271:N271" si="21">SUM(L244:L270)</f>
        <v>258132769.90758219</v>
      </c>
      <c r="M271" s="243">
        <f t="shared" si="21"/>
        <v>352638840.78994477</v>
      </c>
      <c r="N271" s="243">
        <f t="shared" si="21"/>
        <v>251121558.28101417</v>
      </c>
      <c r="O271" s="243">
        <f>SUM(O244:O270)</f>
        <v>861893168.97854102</v>
      </c>
      <c r="P271" s="400">
        <f>SUM(L271:N271)</f>
        <v>861893168.97854114</v>
      </c>
      <c r="Q271" s="399" t="b">
        <f>O271=P271</f>
        <v>1</v>
      </c>
    </row>
    <row r="272" spans="1:17">
      <c r="M272" s="401">
        <f>SUM(M271:N271)</f>
        <v>603760399.07095897</v>
      </c>
    </row>
    <row r="273" spans="1:17"/>
    <row r="274" spans="1:17"/>
    <row r="275" spans="1:17" ht="12" thickBot="1"/>
    <row r="276" spans="1:17" s="2" customFormat="1" ht="28.5" customHeight="1" thickBot="1">
      <c r="A276" s="1"/>
      <c r="B276" s="333" t="s">
        <v>418</v>
      </c>
      <c r="C276" s="334" t="s">
        <v>419</v>
      </c>
      <c r="D276" s="333" t="s">
        <v>1021</v>
      </c>
      <c r="E276" s="334" t="s">
        <v>420</v>
      </c>
      <c r="F276" s="333" t="s">
        <v>421</v>
      </c>
      <c r="G276" s="362" t="s">
        <v>1031</v>
      </c>
      <c r="H276" s="335" t="s">
        <v>422</v>
      </c>
      <c r="I276" s="333" t="s">
        <v>423</v>
      </c>
      <c r="J276" s="333" t="s">
        <v>424</v>
      </c>
      <c r="K276" s="333" t="s">
        <v>425</v>
      </c>
      <c r="L276" s="336" t="s">
        <v>426</v>
      </c>
      <c r="M276" s="336" t="s">
        <v>4</v>
      </c>
      <c r="N276" s="336" t="s">
        <v>6</v>
      </c>
      <c r="O276" s="336" t="s">
        <v>427</v>
      </c>
      <c r="P276" s="396"/>
      <c r="Q276" s="396"/>
    </row>
    <row r="277" spans="1:17" s="2" customFormat="1" ht="15.75" customHeight="1">
      <c r="A277" s="1"/>
      <c r="B277" s="438" t="s">
        <v>757</v>
      </c>
      <c r="C277" s="439"/>
      <c r="D277" s="439"/>
      <c r="E277" s="439"/>
      <c r="F277" s="439"/>
      <c r="G277" s="440"/>
      <c r="H277" s="78" t="s">
        <v>428</v>
      </c>
      <c r="I277" s="420" t="s">
        <v>757</v>
      </c>
      <c r="J277" s="421"/>
      <c r="K277" s="79" t="s">
        <v>428</v>
      </c>
      <c r="L277" s="392"/>
      <c r="M277" s="393"/>
      <c r="N277" s="393"/>
      <c r="O277" s="394" t="s">
        <v>681</v>
      </c>
      <c r="P277" s="396"/>
      <c r="Q277" s="396"/>
    </row>
    <row r="278" spans="1:17" ht="22.5">
      <c r="B278" s="20">
        <v>1</v>
      </c>
      <c r="C278" s="36" t="s">
        <v>885</v>
      </c>
      <c r="D278" s="20"/>
      <c r="E278" s="20" t="s">
        <v>551</v>
      </c>
      <c r="F278" s="20" t="s">
        <v>233</v>
      </c>
      <c r="G278" s="20"/>
      <c r="H278" s="21">
        <v>376.4</v>
      </c>
      <c r="I278" s="20" t="s">
        <v>503</v>
      </c>
      <c r="J278" s="20" t="s">
        <v>1</v>
      </c>
      <c r="K278" s="22">
        <v>376.4</v>
      </c>
      <c r="L278" s="28">
        <v>30112000.000000004</v>
      </c>
      <c r="M278" s="28">
        <v>24029544.829695623</v>
      </c>
      <c r="N278" s="28">
        <v>4669022.8004413582</v>
      </c>
      <c r="O278" s="84">
        <f>SUM(L278:N278)</f>
        <v>58810567.630136982</v>
      </c>
    </row>
    <row r="279" spans="1:17" ht="12" thickBot="1">
      <c r="C279" s="9"/>
      <c r="K279" s="8"/>
    </row>
    <row r="280" spans="1:17" s="2" customFormat="1" ht="22.5" customHeight="1" thickBot="1">
      <c r="A280" s="1"/>
      <c r="E280" s="523" t="s">
        <v>551</v>
      </c>
      <c r="F280" s="524"/>
      <c r="G280" s="215" t="s">
        <v>930</v>
      </c>
      <c r="H280" s="525" t="s">
        <v>5</v>
      </c>
      <c r="I280" s="526"/>
      <c r="J280" s="527"/>
      <c r="K280" s="215" t="s">
        <v>930</v>
      </c>
      <c r="L280" s="243">
        <f t="shared" ref="L280:N280" si="22">SUM(L278:L279)</f>
        <v>30112000.000000004</v>
      </c>
      <c r="M280" s="243">
        <f t="shared" si="22"/>
        <v>24029544.829695623</v>
      </c>
      <c r="N280" s="243">
        <f t="shared" si="22"/>
        <v>4669022.8004413582</v>
      </c>
      <c r="O280" s="243">
        <f>SUM(O278:O279)</f>
        <v>58810567.630136982</v>
      </c>
      <c r="P280" s="400">
        <f>SUM(L280:N280)</f>
        <v>58810567.630136982</v>
      </c>
      <c r="Q280" s="399" t="b">
        <f>O280=P280</f>
        <v>1</v>
      </c>
    </row>
    <row r="281" spans="1:17" hidden="1">
      <c r="M281" s="234">
        <f>SUM(M280+N280)</f>
        <v>28698567.630136982</v>
      </c>
    </row>
    <row r="282" spans="1:17">
      <c r="M282" s="401">
        <f>SUM(M281:N281)</f>
        <v>28698567.630136982</v>
      </c>
    </row>
    <row r="283" spans="1:17">
      <c r="M283" s="234"/>
    </row>
    <row r="284" spans="1:17">
      <c r="M284" s="234"/>
    </row>
    <row r="285" spans="1:17" ht="12" thickBot="1"/>
    <row r="286" spans="1:17" s="2" customFormat="1" ht="22.5" customHeight="1" thickBot="1">
      <c r="A286" s="1"/>
      <c r="C286" s="530" t="s">
        <v>1024</v>
      </c>
      <c r="D286" s="531"/>
      <c r="E286" s="532"/>
      <c r="F286" s="533"/>
      <c r="G286" s="1"/>
      <c r="H286" s="523" t="s">
        <v>620</v>
      </c>
      <c r="I286" s="538"/>
      <c r="J286" s="524"/>
      <c r="K286" s="215" t="s">
        <v>930</v>
      </c>
      <c r="L286" s="243">
        <f>SUM(L94+L130+L144+L158+L169+L185+L205+L224+L237+L271+L280)</f>
        <v>5325885544.4720516</v>
      </c>
      <c r="M286" s="243">
        <f>SUM(M94+M130+M144+M158+M169+M185+M205+M224+M237+M271+M280)</f>
        <v>8142532506.3969564</v>
      </c>
      <c r="N286" s="243">
        <f>SUM(N94+N130+N144+N158+N169+N185+N205+N224+N237+N271+N280)</f>
        <v>5777003101.3146982</v>
      </c>
      <c r="O286" s="243">
        <f>SUM(L286+M287)</f>
        <v>19245421152.183708</v>
      </c>
      <c r="P286" s="396"/>
      <c r="Q286" s="396"/>
    </row>
    <row r="287" spans="1:17" ht="22.5" customHeight="1" thickBot="1">
      <c r="C287" s="534"/>
      <c r="D287" s="535"/>
      <c r="E287" s="536"/>
      <c r="F287" s="537"/>
      <c r="H287" s="523" t="s">
        <v>680</v>
      </c>
      <c r="I287" s="538"/>
      <c r="J287" s="524"/>
      <c r="K287" s="445" t="s">
        <v>930</v>
      </c>
      <c r="L287" s="446"/>
      <c r="M287" s="244">
        <f>SUM(M286+N286)</f>
        <v>13919535607.711655</v>
      </c>
      <c r="N287" s="245"/>
      <c r="O287" s="237" t="s">
        <v>757</v>
      </c>
    </row>
    <row r="288" spans="1:17"/>
    <row r="289"/>
    <row r="290"/>
    <row r="291"/>
    <row r="292"/>
    <row r="293"/>
  </sheetData>
  <mergeCells count="379"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</mergeCells>
  <dataValidations count="3">
    <dataValidation type="custom" allowBlank="1" showInputMessage="1" showErrorMessage="1" promptTitle="Siddhi sugar &amp; allied ind ltd" prompt="&#10;Ehtanol - X-57, X-58, X-69&#10;Mod - DD-20, DD-21 " sqref="C91:C92">
      <formula1>" "</formula1>
    </dataValidation>
    <dataValidation allowBlank="1" showInputMessage="1" showErrorMessage="1" promptTitle="DCM" prompt="&#10;Cogen: XI-01, 02, 03, 04&#10;&#10;Mod: DD-37&#10;&#10;Ethanol: X-51, 59, 60" sqref="C128"/>
    <dataValidation allowBlank="1" showInputMessage="1" showErrorMessage="1" prompt="Ethanol X-70&#10;Mod DD-42,43&#10;Cogen IX-59" sqref="C268:C269"/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/>
  <dimension ref="A1:WVT52"/>
  <sheetViews>
    <sheetView showGridLines="0" workbookViewId="0"/>
  </sheetViews>
  <sheetFormatPr defaultColWidth="0" defaultRowHeight="15" zeroHeight="1"/>
  <cols>
    <col min="1" max="2" width="2.85546875" style="6" customWidth="1"/>
    <col min="3" max="3" width="25.7109375" style="6" customWidth="1"/>
    <col min="4" max="5" width="18.42578125" style="40" customWidth="1"/>
    <col min="6" max="6" width="20.42578125" style="40" customWidth="1"/>
    <col min="7" max="9" width="2.85546875" style="6" customWidth="1"/>
    <col min="10" max="10" width="25.7109375" style="43" customWidth="1"/>
    <col min="11" max="12" width="15.42578125" style="43" customWidth="1"/>
    <col min="13" max="13" width="18.28515625" style="43" customWidth="1"/>
    <col min="14" max="15" width="2.85546875" style="6" customWidth="1"/>
    <col min="16" max="16" width="2.5703125" style="6" hidden="1"/>
    <col min="17" max="257" width="9.140625" style="6" hidden="1"/>
    <col min="258" max="258" width="1.42578125" style="6" hidden="1"/>
    <col min="259" max="259" width="24.140625" style="6" hidden="1"/>
    <col min="260" max="260" width="16.28515625" style="6" hidden="1"/>
    <col min="261" max="261" width="19.140625" style="6" hidden="1"/>
    <col min="262" max="262" width="17.140625" style="6" hidden="1"/>
    <col min="263" max="263" width="9.85546875" style="6" hidden="1"/>
    <col min="264" max="264" width="10.7109375" style="6" hidden="1"/>
    <col min="265" max="265" width="11" style="6" hidden="1"/>
    <col min="266" max="266" width="12.140625" style="6" hidden="1"/>
    <col min="267" max="513" width="9.140625" style="6" hidden="1"/>
    <col min="514" max="514" width="1.42578125" style="6" hidden="1"/>
    <col min="515" max="515" width="24.140625" style="6" hidden="1"/>
    <col min="516" max="516" width="16.28515625" style="6" hidden="1"/>
    <col min="517" max="517" width="19.140625" style="6" hidden="1"/>
    <col min="518" max="518" width="17.140625" style="6" hidden="1"/>
    <col min="519" max="519" width="9.85546875" style="6" hidden="1"/>
    <col min="520" max="520" width="10.7109375" style="6" hidden="1"/>
    <col min="521" max="521" width="11" style="6" hidden="1"/>
    <col min="522" max="522" width="12.140625" style="6" hidden="1"/>
    <col min="523" max="769" width="9.140625" style="6" hidden="1"/>
    <col min="770" max="770" width="1.42578125" style="6" hidden="1"/>
    <col min="771" max="771" width="24.140625" style="6" hidden="1"/>
    <col min="772" max="772" width="16.28515625" style="6" hidden="1"/>
    <col min="773" max="773" width="19.140625" style="6" hidden="1"/>
    <col min="774" max="774" width="17.140625" style="6" hidden="1"/>
    <col min="775" max="775" width="9.85546875" style="6" hidden="1"/>
    <col min="776" max="776" width="10.7109375" style="6" hidden="1"/>
    <col min="777" max="777" width="11" style="6" hidden="1"/>
    <col min="778" max="778" width="12.140625" style="6" hidden="1"/>
    <col min="779" max="1025" width="9.140625" style="6" hidden="1"/>
    <col min="1026" max="1026" width="1.42578125" style="6" hidden="1"/>
    <col min="1027" max="1027" width="24.140625" style="6" hidden="1"/>
    <col min="1028" max="1028" width="16.28515625" style="6" hidden="1"/>
    <col min="1029" max="1029" width="19.140625" style="6" hidden="1"/>
    <col min="1030" max="1030" width="17.140625" style="6" hidden="1"/>
    <col min="1031" max="1031" width="9.85546875" style="6" hidden="1"/>
    <col min="1032" max="1032" width="10.7109375" style="6" hidden="1"/>
    <col min="1033" max="1033" width="11" style="6" hidden="1"/>
    <col min="1034" max="1034" width="12.140625" style="6" hidden="1"/>
    <col min="1035" max="1281" width="9.140625" style="6" hidden="1"/>
    <col min="1282" max="1282" width="1.42578125" style="6" hidden="1"/>
    <col min="1283" max="1283" width="24.140625" style="6" hidden="1"/>
    <col min="1284" max="1284" width="16.28515625" style="6" hidden="1"/>
    <col min="1285" max="1285" width="19.140625" style="6" hidden="1"/>
    <col min="1286" max="1286" width="17.140625" style="6" hidden="1"/>
    <col min="1287" max="1287" width="9.85546875" style="6" hidden="1"/>
    <col min="1288" max="1288" width="10.7109375" style="6" hidden="1"/>
    <col min="1289" max="1289" width="11" style="6" hidden="1"/>
    <col min="1290" max="1290" width="12.140625" style="6" hidden="1"/>
    <col min="1291" max="1537" width="9.140625" style="6" hidden="1"/>
    <col min="1538" max="1538" width="1.42578125" style="6" hidden="1"/>
    <col min="1539" max="1539" width="24.140625" style="6" hidden="1"/>
    <col min="1540" max="1540" width="16.28515625" style="6" hidden="1"/>
    <col min="1541" max="1541" width="19.140625" style="6" hidden="1"/>
    <col min="1542" max="1542" width="17.140625" style="6" hidden="1"/>
    <col min="1543" max="1543" width="9.85546875" style="6" hidden="1"/>
    <col min="1544" max="1544" width="10.7109375" style="6" hidden="1"/>
    <col min="1545" max="1545" width="11" style="6" hidden="1"/>
    <col min="1546" max="1546" width="12.140625" style="6" hidden="1"/>
    <col min="1547" max="1793" width="9.140625" style="6" hidden="1"/>
    <col min="1794" max="1794" width="1.42578125" style="6" hidden="1"/>
    <col min="1795" max="1795" width="24.140625" style="6" hidden="1"/>
    <col min="1796" max="1796" width="16.28515625" style="6" hidden="1"/>
    <col min="1797" max="1797" width="19.140625" style="6" hidden="1"/>
    <col min="1798" max="1798" width="17.140625" style="6" hidden="1"/>
    <col min="1799" max="1799" width="9.85546875" style="6" hidden="1"/>
    <col min="1800" max="1800" width="10.7109375" style="6" hidden="1"/>
    <col min="1801" max="1801" width="11" style="6" hidden="1"/>
    <col min="1802" max="1802" width="12.140625" style="6" hidden="1"/>
    <col min="1803" max="2049" width="9.140625" style="6" hidden="1"/>
    <col min="2050" max="2050" width="1.42578125" style="6" hidden="1"/>
    <col min="2051" max="2051" width="24.140625" style="6" hidden="1"/>
    <col min="2052" max="2052" width="16.28515625" style="6" hidden="1"/>
    <col min="2053" max="2053" width="19.140625" style="6" hidden="1"/>
    <col min="2054" max="2054" width="17.140625" style="6" hidden="1"/>
    <col min="2055" max="2055" width="9.85546875" style="6" hidden="1"/>
    <col min="2056" max="2056" width="10.7109375" style="6" hidden="1"/>
    <col min="2057" max="2057" width="11" style="6" hidden="1"/>
    <col min="2058" max="2058" width="12.140625" style="6" hidden="1"/>
    <col min="2059" max="2305" width="9.140625" style="6" hidden="1"/>
    <col min="2306" max="2306" width="1.42578125" style="6" hidden="1"/>
    <col min="2307" max="2307" width="24.140625" style="6" hidden="1"/>
    <col min="2308" max="2308" width="16.28515625" style="6" hidden="1"/>
    <col min="2309" max="2309" width="19.140625" style="6" hidden="1"/>
    <col min="2310" max="2310" width="17.140625" style="6" hidden="1"/>
    <col min="2311" max="2311" width="9.85546875" style="6" hidden="1"/>
    <col min="2312" max="2312" width="10.7109375" style="6" hidden="1"/>
    <col min="2313" max="2313" width="11" style="6" hidden="1"/>
    <col min="2314" max="2314" width="12.140625" style="6" hidden="1"/>
    <col min="2315" max="2561" width="9.140625" style="6" hidden="1"/>
    <col min="2562" max="2562" width="1.42578125" style="6" hidden="1"/>
    <col min="2563" max="2563" width="24.140625" style="6" hidden="1"/>
    <col min="2564" max="2564" width="16.28515625" style="6" hidden="1"/>
    <col min="2565" max="2565" width="19.140625" style="6" hidden="1"/>
    <col min="2566" max="2566" width="17.140625" style="6" hidden="1"/>
    <col min="2567" max="2567" width="9.85546875" style="6" hidden="1"/>
    <col min="2568" max="2568" width="10.7109375" style="6" hidden="1"/>
    <col min="2569" max="2569" width="11" style="6" hidden="1"/>
    <col min="2570" max="2570" width="12.140625" style="6" hidden="1"/>
    <col min="2571" max="2817" width="9.140625" style="6" hidden="1"/>
    <col min="2818" max="2818" width="1.42578125" style="6" hidden="1"/>
    <col min="2819" max="2819" width="24.140625" style="6" hidden="1"/>
    <col min="2820" max="2820" width="16.28515625" style="6" hidden="1"/>
    <col min="2821" max="2821" width="19.140625" style="6" hidden="1"/>
    <col min="2822" max="2822" width="17.140625" style="6" hidden="1"/>
    <col min="2823" max="2823" width="9.85546875" style="6" hidden="1"/>
    <col min="2824" max="2824" width="10.7109375" style="6" hidden="1"/>
    <col min="2825" max="2825" width="11" style="6" hidden="1"/>
    <col min="2826" max="2826" width="12.140625" style="6" hidden="1"/>
    <col min="2827" max="3073" width="9.140625" style="6" hidden="1"/>
    <col min="3074" max="3074" width="1.42578125" style="6" hidden="1"/>
    <col min="3075" max="3075" width="24.140625" style="6" hidden="1"/>
    <col min="3076" max="3076" width="16.28515625" style="6" hidden="1"/>
    <col min="3077" max="3077" width="19.140625" style="6" hidden="1"/>
    <col min="3078" max="3078" width="17.140625" style="6" hidden="1"/>
    <col min="3079" max="3079" width="9.85546875" style="6" hidden="1"/>
    <col min="3080" max="3080" width="10.7109375" style="6" hidden="1"/>
    <col min="3081" max="3081" width="11" style="6" hidden="1"/>
    <col min="3082" max="3082" width="12.140625" style="6" hidden="1"/>
    <col min="3083" max="3329" width="9.140625" style="6" hidden="1"/>
    <col min="3330" max="3330" width="1.42578125" style="6" hidden="1"/>
    <col min="3331" max="3331" width="24.140625" style="6" hidden="1"/>
    <col min="3332" max="3332" width="16.28515625" style="6" hidden="1"/>
    <col min="3333" max="3333" width="19.140625" style="6" hidden="1"/>
    <col min="3334" max="3334" width="17.140625" style="6" hidden="1"/>
    <col min="3335" max="3335" width="9.85546875" style="6" hidden="1"/>
    <col min="3336" max="3336" width="10.7109375" style="6" hidden="1"/>
    <col min="3337" max="3337" width="11" style="6" hidden="1"/>
    <col min="3338" max="3338" width="12.140625" style="6" hidden="1"/>
    <col min="3339" max="3585" width="9.140625" style="6" hidden="1"/>
    <col min="3586" max="3586" width="1.42578125" style="6" hidden="1"/>
    <col min="3587" max="3587" width="24.140625" style="6" hidden="1"/>
    <col min="3588" max="3588" width="16.28515625" style="6" hidden="1"/>
    <col min="3589" max="3589" width="19.140625" style="6" hidden="1"/>
    <col min="3590" max="3590" width="17.140625" style="6" hidden="1"/>
    <col min="3591" max="3591" width="9.85546875" style="6" hidden="1"/>
    <col min="3592" max="3592" width="10.7109375" style="6" hidden="1"/>
    <col min="3593" max="3593" width="11" style="6" hidden="1"/>
    <col min="3594" max="3594" width="12.140625" style="6" hidden="1"/>
    <col min="3595" max="3841" width="9.140625" style="6" hidden="1"/>
    <col min="3842" max="3842" width="1.42578125" style="6" hidden="1"/>
    <col min="3843" max="3843" width="24.140625" style="6" hidden="1"/>
    <col min="3844" max="3844" width="16.28515625" style="6" hidden="1"/>
    <col min="3845" max="3845" width="19.140625" style="6" hidden="1"/>
    <col min="3846" max="3846" width="17.140625" style="6" hidden="1"/>
    <col min="3847" max="3847" width="9.85546875" style="6" hidden="1"/>
    <col min="3848" max="3848" width="10.7109375" style="6" hidden="1"/>
    <col min="3849" max="3849" width="11" style="6" hidden="1"/>
    <col min="3850" max="3850" width="12.140625" style="6" hidden="1"/>
    <col min="3851" max="4097" width="9.140625" style="6" hidden="1"/>
    <col min="4098" max="4098" width="1.42578125" style="6" hidden="1"/>
    <col min="4099" max="4099" width="24.140625" style="6" hidden="1"/>
    <col min="4100" max="4100" width="16.28515625" style="6" hidden="1"/>
    <col min="4101" max="4101" width="19.140625" style="6" hidden="1"/>
    <col min="4102" max="4102" width="17.140625" style="6" hidden="1"/>
    <col min="4103" max="4103" width="9.85546875" style="6" hidden="1"/>
    <col min="4104" max="4104" width="10.7109375" style="6" hidden="1"/>
    <col min="4105" max="4105" width="11" style="6" hidden="1"/>
    <col min="4106" max="4106" width="12.140625" style="6" hidden="1"/>
    <col min="4107" max="4353" width="9.140625" style="6" hidden="1"/>
    <col min="4354" max="4354" width="1.42578125" style="6" hidden="1"/>
    <col min="4355" max="4355" width="24.140625" style="6" hidden="1"/>
    <col min="4356" max="4356" width="16.28515625" style="6" hidden="1"/>
    <col min="4357" max="4357" width="19.140625" style="6" hidden="1"/>
    <col min="4358" max="4358" width="17.140625" style="6" hidden="1"/>
    <col min="4359" max="4359" width="9.85546875" style="6" hidden="1"/>
    <col min="4360" max="4360" width="10.7109375" style="6" hidden="1"/>
    <col min="4361" max="4361" width="11" style="6" hidden="1"/>
    <col min="4362" max="4362" width="12.140625" style="6" hidden="1"/>
    <col min="4363" max="4609" width="9.140625" style="6" hidden="1"/>
    <col min="4610" max="4610" width="1.42578125" style="6" hidden="1"/>
    <col min="4611" max="4611" width="24.140625" style="6" hidden="1"/>
    <col min="4612" max="4612" width="16.28515625" style="6" hidden="1"/>
    <col min="4613" max="4613" width="19.140625" style="6" hidden="1"/>
    <col min="4614" max="4614" width="17.140625" style="6" hidden="1"/>
    <col min="4615" max="4615" width="9.85546875" style="6" hidden="1"/>
    <col min="4616" max="4616" width="10.7109375" style="6" hidden="1"/>
    <col min="4617" max="4617" width="11" style="6" hidden="1"/>
    <col min="4618" max="4618" width="12.140625" style="6" hidden="1"/>
    <col min="4619" max="4865" width="9.140625" style="6" hidden="1"/>
    <col min="4866" max="4866" width="1.42578125" style="6" hidden="1"/>
    <col min="4867" max="4867" width="24.140625" style="6" hidden="1"/>
    <col min="4868" max="4868" width="16.28515625" style="6" hidden="1"/>
    <col min="4869" max="4869" width="19.140625" style="6" hidden="1"/>
    <col min="4870" max="4870" width="17.140625" style="6" hidden="1"/>
    <col min="4871" max="4871" width="9.85546875" style="6" hidden="1"/>
    <col min="4872" max="4872" width="10.7109375" style="6" hidden="1"/>
    <col min="4873" max="4873" width="11" style="6" hidden="1"/>
    <col min="4874" max="4874" width="12.140625" style="6" hidden="1"/>
    <col min="4875" max="5121" width="9.140625" style="6" hidden="1"/>
    <col min="5122" max="5122" width="1.42578125" style="6" hidden="1"/>
    <col min="5123" max="5123" width="24.140625" style="6" hidden="1"/>
    <col min="5124" max="5124" width="16.28515625" style="6" hidden="1"/>
    <col min="5125" max="5125" width="19.140625" style="6" hidden="1"/>
    <col min="5126" max="5126" width="17.140625" style="6" hidden="1"/>
    <col min="5127" max="5127" width="9.85546875" style="6" hidden="1"/>
    <col min="5128" max="5128" width="10.7109375" style="6" hidden="1"/>
    <col min="5129" max="5129" width="11" style="6" hidden="1"/>
    <col min="5130" max="5130" width="12.140625" style="6" hidden="1"/>
    <col min="5131" max="5377" width="9.140625" style="6" hidden="1"/>
    <col min="5378" max="5378" width="1.42578125" style="6" hidden="1"/>
    <col min="5379" max="5379" width="24.140625" style="6" hidden="1"/>
    <col min="5380" max="5380" width="16.28515625" style="6" hidden="1"/>
    <col min="5381" max="5381" width="19.140625" style="6" hidden="1"/>
    <col min="5382" max="5382" width="17.140625" style="6" hidden="1"/>
    <col min="5383" max="5383" width="9.85546875" style="6" hidden="1"/>
    <col min="5384" max="5384" width="10.7109375" style="6" hidden="1"/>
    <col min="5385" max="5385" width="11" style="6" hidden="1"/>
    <col min="5386" max="5386" width="12.140625" style="6" hidden="1"/>
    <col min="5387" max="5633" width="9.140625" style="6" hidden="1"/>
    <col min="5634" max="5634" width="1.42578125" style="6" hidden="1"/>
    <col min="5635" max="5635" width="24.140625" style="6" hidden="1"/>
    <col min="5636" max="5636" width="16.28515625" style="6" hidden="1"/>
    <col min="5637" max="5637" width="19.140625" style="6" hidden="1"/>
    <col min="5638" max="5638" width="17.140625" style="6" hidden="1"/>
    <col min="5639" max="5639" width="9.85546875" style="6" hidden="1"/>
    <col min="5640" max="5640" width="10.7109375" style="6" hidden="1"/>
    <col min="5641" max="5641" width="11" style="6" hidden="1"/>
    <col min="5642" max="5642" width="12.140625" style="6" hidden="1"/>
    <col min="5643" max="5889" width="9.140625" style="6" hidden="1"/>
    <col min="5890" max="5890" width="1.42578125" style="6" hidden="1"/>
    <col min="5891" max="5891" width="24.140625" style="6" hidden="1"/>
    <col min="5892" max="5892" width="16.28515625" style="6" hidden="1"/>
    <col min="5893" max="5893" width="19.140625" style="6" hidden="1"/>
    <col min="5894" max="5894" width="17.140625" style="6" hidden="1"/>
    <col min="5895" max="5895" width="9.85546875" style="6" hidden="1"/>
    <col min="5896" max="5896" width="10.7109375" style="6" hidden="1"/>
    <col min="5897" max="5897" width="11" style="6" hidden="1"/>
    <col min="5898" max="5898" width="12.140625" style="6" hidden="1"/>
    <col min="5899" max="6145" width="9.140625" style="6" hidden="1"/>
    <col min="6146" max="6146" width="1.42578125" style="6" hidden="1"/>
    <col min="6147" max="6147" width="24.140625" style="6" hidden="1"/>
    <col min="6148" max="6148" width="16.28515625" style="6" hidden="1"/>
    <col min="6149" max="6149" width="19.140625" style="6" hidden="1"/>
    <col min="6150" max="6150" width="17.140625" style="6" hidden="1"/>
    <col min="6151" max="6151" width="9.85546875" style="6" hidden="1"/>
    <col min="6152" max="6152" width="10.7109375" style="6" hidden="1"/>
    <col min="6153" max="6153" width="11" style="6" hidden="1"/>
    <col min="6154" max="6154" width="12.140625" style="6" hidden="1"/>
    <col min="6155" max="6401" width="9.140625" style="6" hidden="1"/>
    <col min="6402" max="6402" width="1.42578125" style="6" hidden="1"/>
    <col min="6403" max="6403" width="24.140625" style="6" hidden="1"/>
    <col min="6404" max="6404" width="16.28515625" style="6" hidden="1"/>
    <col min="6405" max="6405" width="19.140625" style="6" hidden="1"/>
    <col min="6406" max="6406" width="17.140625" style="6" hidden="1"/>
    <col min="6407" max="6407" width="9.85546875" style="6" hidden="1"/>
    <col min="6408" max="6408" width="10.7109375" style="6" hidden="1"/>
    <col min="6409" max="6409" width="11" style="6" hidden="1"/>
    <col min="6410" max="6410" width="12.140625" style="6" hidden="1"/>
    <col min="6411" max="6657" width="9.140625" style="6" hidden="1"/>
    <col min="6658" max="6658" width="1.42578125" style="6" hidden="1"/>
    <col min="6659" max="6659" width="24.140625" style="6" hidden="1"/>
    <col min="6660" max="6660" width="16.28515625" style="6" hidden="1"/>
    <col min="6661" max="6661" width="19.140625" style="6" hidden="1"/>
    <col min="6662" max="6662" width="17.140625" style="6" hidden="1"/>
    <col min="6663" max="6663" width="9.85546875" style="6" hidden="1"/>
    <col min="6664" max="6664" width="10.7109375" style="6" hidden="1"/>
    <col min="6665" max="6665" width="11" style="6" hidden="1"/>
    <col min="6666" max="6666" width="12.140625" style="6" hidden="1"/>
    <col min="6667" max="6913" width="9.140625" style="6" hidden="1"/>
    <col min="6914" max="6914" width="1.42578125" style="6" hidden="1"/>
    <col min="6915" max="6915" width="24.140625" style="6" hidden="1"/>
    <col min="6916" max="6916" width="16.28515625" style="6" hidden="1"/>
    <col min="6917" max="6917" width="19.140625" style="6" hidden="1"/>
    <col min="6918" max="6918" width="17.140625" style="6" hidden="1"/>
    <col min="6919" max="6919" width="9.85546875" style="6" hidden="1"/>
    <col min="6920" max="6920" width="10.7109375" style="6" hidden="1"/>
    <col min="6921" max="6921" width="11" style="6" hidden="1"/>
    <col min="6922" max="6922" width="12.140625" style="6" hidden="1"/>
    <col min="6923" max="7169" width="9.140625" style="6" hidden="1"/>
    <col min="7170" max="7170" width="1.42578125" style="6" hidden="1"/>
    <col min="7171" max="7171" width="24.140625" style="6" hidden="1"/>
    <col min="7172" max="7172" width="16.28515625" style="6" hidden="1"/>
    <col min="7173" max="7173" width="19.140625" style="6" hidden="1"/>
    <col min="7174" max="7174" width="17.140625" style="6" hidden="1"/>
    <col min="7175" max="7175" width="9.85546875" style="6" hidden="1"/>
    <col min="7176" max="7176" width="10.7109375" style="6" hidden="1"/>
    <col min="7177" max="7177" width="11" style="6" hidden="1"/>
    <col min="7178" max="7178" width="12.140625" style="6" hidden="1"/>
    <col min="7179" max="7425" width="9.140625" style="6" hidden="1"/>
    <col min="7426" max="7426" width="1.42578125" style="6" hidden="1"/>
    <col min="7427" max="7427" width="24.140625" style="6" hidden="1"/>
    <col min="7428" max="7428" width="16.28515625" style="6" hidden="1"/>
    <col min="7429" max="7429" width="19.140625" style="6" hidden="1"/>
    <col min="7430" max="7430" width="17.140625" style="6" hidden="1"/>
    <col min="7431" max="7431" width="9.85546875" style="6" hidden="1"/>
    <col min="7432" max="7432" width="10.7109375" style="6" hidden="1"/>
    <col min="7433" max="7433" width="11" style="6" hidden="1"/>
    <col min="7434" max="7434" width="12.140625" style="6" hidden="1"/>
    <col min="7435" max="7681" width="9.140625" style="6" hidden="1"/>
    <col min="7682" max="7682" width="1.42578125" style="6" hidden="1"/>
    <col min="7683" max="7683" width="24.140625" style="6" hidden="1"/>
    <col min="7684" max="7684" width="16.28515625" style="6" hidden="1"/>
    <col min="7685" max="7685" width="19.140625" style="6" hidden="1"/>
    <col min="7686" max="7686" width="17.140625" style="6" hidden="1"/>
    <col min="7687" max="7687" width="9.85546875" style="6" hidden="1"/>
    <col min="7688" max="7688" width="10.7109375" style="6" hidden="1"/>
    <col min="7689" max="7689" width="11" style="6" hidden="1"/>
    <col min="7690" max="7690" width="12.140625" style="6" hidden="1"/>
    <col min="7691" max="7937" width="9.140625" style="6" hidden="1"/>
    <col min="7938" max="7938" width="1.42578125" style="6" hidden="1"/>
    <col min="7939" max="7939" width="24.140625" style="6" hidden="1"/>
    <col min="7940" max="7940" width="16.28515625" style="6" hidden="1"/>
    <col min="7941" max="7941" width="19.140625" style="6" hidden="1"/>
    <col min="7942" max="7942" width="17.140625" style="6" hidden="1"/>
    <col min="7943" max="7943" width="9.85546875" style="6" hidden="1"/>
    <col min="7944" max="7944" width="10.7109375" style="6" hidden="1"/>
    <col min="7945" max="7945" width="11" style="6" hidden="1"/>
    <col min="7946" max="7946" width="12.140625" style="6" hidden="1"/>
    <col min="7947" max="8193" width="9.140625" style="6" hidden="1"/>
    <col min="8194" max="8194" width="1.42578125" style="6" hidden="1"/>
    <col min="8195" max="8195" width="24.140625" style="6" hidden="1"/>
    <col min="8196" max="8196" width="16.28515625" style="6" hidden="1"/>
    <col min="8197" max="8197" width="19.140625" style="6" hidden="1"/>
    <col min="8198" max="8198" width="17.140625" style="6" hidden="1"/>
    <col min="8199" max="8199" width="9.85546875" style="6" hidden="1"/>
    <col min="8200" max="8200" width="10.7109375" style="6" hidden="1"/>
    <col min="8201" max="8201" width="11" style="6" hidden="1"/>
    <col min="8202" max="8202" width="12.140625" style="6" hidden="1"/>
    <col min="8203" max="8449" width="9.140625" style="6" hidden="1"/>
    <col min="8450" max="8450" width="1.42578125" style="6" hidden="1"/>
    <col min="8451" max="8451" width="24.140625" style="6" hidden="1"/>
    <col min="8452" max="8452" width="16.28515625" style="6" hidden="1"/>
    <col min="8453" max="8453" width="19.140625" style="6" hidden="1"/>
    <col min="8454" max="8454" width="17.140625" style="6" hidden="1"/>
    <col min="8455" max="8455" width="9.85546875" style="6" hidden="1"/>
    <col min="8456" max="8456" width="10.7109375" style="6" hidden="1"/>
    <col min="8457" max="8457" width="11" style="6" hidden="1"/>
    <col min="8458" max="8458" width="12.140625" style="6" hidden="1"/>
    <col min="8459" max="8705" width="9.140625" style="6" hidden="1"/>
    <col min="8706" max="8706" width="1.42578125" style="6" hidden="1"/>
    <col min="8707" max="8707" width="24.140625" style="6" hidden="1"/>
    <col min="8708" max="8708" width="16.28515625" style="6" hidden="1"/>
    <col min="8709" max="8709" width="19.140625" style="6" hidden="1"/>
    <col min="8710" max="8710" width="17.140625" style="6" hidden="1"/>
    <col min="8711" max="8711" width="9.85546875" style="6" hidden="1"/>
    <col min="8712" max="8712" width="10.7109375" style="6" hidden="1"/>
    <col min="8713" max="8713" width="11" style="6" hidden="1"/>
    <col min="8714" max="8714" width="12.140625" style="6" hidden="1"/>
    <col min="8715" max="8961" width="9.140625" style="6" hidden="1"/>
    <col min="8962" max="8962" width="1.42578125" style="6" hidden="1"/>
    <col min="8963" max="8963" width="24.140625" style="6" hidden="1"/>
    <col min="8964" max="8964" width="16.28515625" style="6" hidden="1"/>
    <col min="8965" max="8965" width="19.140625" style="6" hidden="1"/>
    <col min="8966" max="8966" width="17.140625" style="6" hidden="1"/>
    <col min="8967" max="8967" width="9.85546875" style="6" hidden="1"/>
    <col min="8968" max="8968" width="10.7109375" style="6" hidden="1"/>
    <col min="8969" max="8969" width="11" style="6" hidden="1"/>
    <col min="8970" max="8970" width="12.140625" style="6" hidden="1"/>
    <col min="8971" max="9217" width="9.140625" style="6" hidden="1"/>
    <col min="9218" max="9218" width="1.42578125" style="6" hidden="1"/>
    <col min="9219" max="9219" width="24.140625" style="6" hidden="1"/>
    <col min="9220" max="9220" width="16.28515625" style="6" hidden="1"/>
    <col min="9221" max="9221" width="19.140625" style="6" hidden="1"/>
    <col min="9222" max="9222" width="17.140625" style="6" hidden="1"/>
    <col min="9223" max="9223" width="9.85546875" style="6" hidden="1"/>
    <col min="9224" max="9224" width="10.7109375" style="6" hidden="1"/>
    <col min="9225" max="9225" width="11" style="6" hidden="1"/>
    <col min="9226" max="9226" width="12.140625" style="6" hidden="1"/>
    <col min="9227" max="9473" width="9.140625" style="6" hidden="1"/>
    <col min="9474" max="9474" width="1.42578125" style="6" hidden="1"/>
    <col min="9475" max="9475" width="24.140625" style="6" hidden="1"/>
    <col min="9476" max="9476" width="16.28515625" style="6" hidden="1"/>
    <col min="9477" max="9477" width="19.140625" style="6" hidden="1"/>
    <col min="9478" max="9478" width="17.140625" style="6" hidden="1"/>
    <col min="9479" max="9479" width="9.85546875" style="6" hidden="1"/>
    <col min="9480" max="9480" width="10.7109375" style="6" hidden="1"/>
    <col min="9481" max="9481" width="11" style="6" hidden="1"/>
    <col min="9482" max="9482" width="12.140625" style="6" hidden="1"/>
    <col min="9483" max="9729" width="9.140625" style="6" hidden="1"/>
    <col min="9730" max="9730" width="1.42578125" style="6" hidden="1"/>
    <col min="9731" max="9731" width="24.140625" style="6" hidden="1"/>
    <col min="9732" max="9732" width="16.28515625" style="6" hidden="1"/>
    <col min="9733" max="9733" width="19.140625" style="6" hidden="1"/>
    <col min="9734" max="9734" width="17.140625" style="6" hidden="1"/>
    <col min="9735" max="9735" width="9.85546875" style="6" hidden="1"/>
    <col min="9736" max="9736" width="10.7109375" style="6" hidden="1"/>
    <col min="9737" max="9737" width="11" style="6" hidden="1"/>
    <col min="9738" max="9738" width="12.140625" style="6" hidden="1"/>
    <col min="9739" max="9985" width="9.140625" style="6" hidden="1"/>
    <col min="9986" max="9986" width="1.42578125" style="6" hidden="1"/>
    <col min="9987" max="9987" width="24.140625" style="6" hidden="1"/>
    <col min="9988" max="9988" width="16.28515625" style="6" hidden="1"/>
    <col min="9989" max="9989" width="19.140625" style="6" hidden="1"/>
    <col min="9990" max="9990" width="17.140625" style="6" hidden="1"/>
    <col min="9991" max="9991" width="9.85546875" style="6" hidden="1"/>
    <col min="9992" max="9992" width="10.7109375" style="6" hidden="1"/>
    <col min="9993" max="9993" width="11" style="6" hidden="1"/>
    <col min="9994" max="9994" width="12.140625" style="6" hidden="1"/>
    <col min="9995" max="10241" width="9.140625" style="6" hidden="1"/>
    <col min="10242" max="10242" width="1.42578125" style="6" hidden="1"/>
    <col min="10243" max="10243" width="24.140625" style="6" hidden="1"/>
    <col min="10244" max="10244" width="16.28515625" style="6" hidden="1"/>
    <col min="10245" max="10245" width="19.140625" style="6" hidden="1"/>
    <col min="10246" max="10246" width="17.140625" style="6" hidden="1"/>
    <col min="10247" max="10247" width="9.85546875" style="6" hidden="1"/>
    <col min="10248" max="10248" width="10.7109375" style="6" hidden="1"/>
    <col min="10249" max="10249" width="11" style="6" hidden="1"/>
    <col min="10250" max="10250" width="12.140625" style="6" hidden="1"/>
    <col min="10251" max="10497" width="9.140625" style="6" hidden="1"/>
    <col min="10498" max="10498" width="1.42578125" style="6" hidden="1"/>
    <col min="10499" max="10499" width="24.140625" style="6" hidden="1"/>
    <col min="10500" max="10500" width="16.28515625" style="6" hidden="1"/>
    <col min="10501" max="10501" width="19.140625" style="6" hidden="1"/>
    <col min="10502" max="10502" width="17.140625" style="6" hidden="1"/>
    <col min="10503" max="10503" width="9.85546875" style="6" hidden="1"/>
    <col min="10504" max="10504" width="10.7109375" style="6" hidden="1"/>
    <col min="10505" max="10505" width="11" style="6" hidden="1"/>
    <col min="10506" max="10506" width="12.140625" style="6" hidden="1"/>
    <col min="10507" max="10753" width="9.140625" style="6" hidden="1"/>
    <col min="10754" max="10754" width="1.42578125" style="6" hidden="1"/>
    <col min="10755" max="10755" width="24.140625" style="6" hidden="1"/>
    <col min="10756" max="10756" width="16.28515625" style="6" hidden="1"/>
    <col min="10757" max="10757" width="19.140625" style="6" hidden="1"/>
    <col min="10758" max="10758" width="17.140625" style="6" hidden="1"/>
    <col min="10759" max="10759" width="9.85546875" style="6" hidden="1"/>
    <col min="10760" max="10760" width="10.7109375" style="6" hidden="1"/>
    <col min="10761" max="10761" width="11" style="6" hidden="1"/>
    <col min="10762" max="10762" width="12.140625" style="6" hidden="1"/>
    <col min="10763" max="11009" width="9.140625" style="6" hidden="1"/>
    <col min="11010" max="11010" width="1.42578125" style="6" hidden="1"/>
    <col min="11011" max="11011" width="24.140625" style="6" hidden="1"/>
    <col min="11012" max="11012" width="16.28515625" style="6" hidden="1"/>
    <col min="11013" max="11013" width="19.140625" style="6" hidden="1"/>
    <col min="11014" max="11014" width="17.140625" style="6" hidden="1"/>
    <col min="11015" max="11015" width="9.85546875" style="6" hidden="1"/>
    <col min="11016" max="11016" width="10.7109375" style="6" hidden="1"/>
    <col min="11017" max="11017" width="11" style="6" hidden="1"/>
    <col min="11018" max="11018" width="12.140625" style="6" hidden="1"/>
    <col min="11019" max="11265" width="9.140625" style="6" hidden="1"/>
    <col min="11266" max="11266" width="1.42578125" style="6" hidden="1"/>
    <col min="11267" max="11267" width="24.140625" style="6" hidden="1"/>
    <col min="11268" max="11268" width="16.28515625" style="6" hidden="1"/>
    <col min="11269" max="11269" width="19.140625" style="6" hidden="1"/>
    <col min="11270" max="11270" width="17.140625" style="6" hidden="1"/>
    <col min="11271" max="11271" width="9.85546875" style="6" hidden="1"/>
    <col min="11272" max="11272" width="10.7109375" style="6" hidden="1"/>
    <col min="11273" max="11273" width="11" style="6" hidden="1"/>
    <col min="11274" max="11274" width="12.140625" style="6" hidden="1"/>
    <col min="11275" max="11521" width="9.140625" style="6" hidden="1"/>
    <col min="11522" max="11522" width="1.42578125" style="6" hidden="1"/>
    <col min="11523" max="11523" width="24.140625" style="6" hidden="1"/>
    <col min="11524" max="11524" width="16.28515625" style="6" hidden="1"/>
    <col min="11525" max="11525" width="19.140625" style="6" hidden="1"/>
    <col min="11526" max="11526" width="17.140625" style="6" hidden="1"/>
    <col min="11527" max="11527" width="9.85546875" style="6" hidden="1"/>
    <col min="11528" max="11528" width="10.7109375" style="6" hidden="1"/>
    <col min="11529" max="11529" width="11" style="6" hidden="1"/>
    <col min="11530" max="11530" width="12.140625" style="6" hidden="1"/>
    <col min="11531" max="11777" width="9.140625" style="6" hidden="1"/>
    <col min="11778" max="11778" width="1.42578125" style="6" hidden="1"/>
    <col min="11779" max="11779" width="24.140625" style="6" hidden="1"/>
    <col min="11780" max="11780" width="16.28515625" style="6" hidden="1"/>
    <col min="11781" max="11781" width="19.140625" style="6" hidden="1"/>
    <col min="11782" max="11782" width="17.140625" style="6" hidden="1"/>
    <col min="11783" max="11783" width="9.85546875" style="6" hidden="1"/>
    <col min="11784" max="11784" width="10.7109375" style="6" hidden="1"/>
    <col min="11785" max="11785" width="11" style="6" hidden="1"/>
    <col min="11786" max="11786" width="12.140625" style="6" hidden="1"/>
    <col min="11787" max="12033" width="9.140625" style="6" hidden="1"/>
    <col min="12034" max="12034" width="1.42578125" style="6" hidden="1"/>
    <col min="12035" max="12035" width="24.140625" style="6" hidden="1"/>
    <col min="12036" max="12036" width="16.28515625" style="6" hidden="1"/>
    <col min="12037" max="12037" width="19.140625" style="6" hidden="1"/>
    <col min="12038" max="12038" width="17.140625" style="6" hidden="1"/>
    <col min="12039" max="12039" width="9.85546875" style="6" hidden="1"/>
    <col min="12040" max="12040" width="10.7109375" style="6" hidden="1"/>
    <col min="12041" max="12041" width="11" style="6" hidden="1"/>
    <col min="12042" max="12042" width="12.140625" style="6" hidden="1"/>
    <col min="12043" max="12289" width="9.140625" style="6" hidden="1"/>
    <col min="12290" max="12290" width="1.42578125" style="6" hidden="1"/>
    <col min="12291" max="12291" width="24.140625" style="6" hidden="1"/>
    <col min="12292" max="12292" width="16.28515625" style="6" hidden="1"/>
    <col min="12293" max="12293" width="19.140625" style="6" hidden="1"/>
    <col min="12294" max="12294" width="17.140625" style="6" hidden="1"/>
    <col min="12295" max="12295" width="9.85546875" style="6" hidden="1"/>
    <col min="12296" max="12296" width="10.7109375" style="6" hidden="1"/>
    <col min="12297" max="12297" width="11" style="6" hidden="1"/>
    <col min="12298" max="12298" width="12.140625" style="6" hidden="1"/>
    <col min="12299" max="12545" width="9.140625" style="6" hidden="1"/>
    <col min="12546" max="12546" width="1.42578125" style="6" hidden="1"/>
    <col min="12547" max="12547" width="24.140625" style="6" hidden="1"/>
    <col min="12548" max="12548" width="16.28515625" style="6" hidden="1"/>
    <col min="12549" max="12549" width="19.140625" style="6" hidden="1"/>
    <col min="12550" max="12550" width="17.140625" style="6" hidden="1"/>
    <col min="12551" max="12551" width="9.85546875" style="6" hidden="1"/>
    <col min="12552" max="12552" width="10.7109375" style="6" hidden="1"/>
    <col min="12553" max="12553" width="11" style="6" hidden="1"/>
    <col min="12554" max="12554" width="12.140625" style="6" hidden="1"/>
    <col min="12555" max="12801" width="9.140625" style="6" hidden="1"/>
    <col min="12802" max="12802" width="1.42578125" style="6" hidden="1"/>
    <col min="12803" max="12803" width="24.140625" style="6" hidden="1"/>
    <col min="12804" max="12804" width="16.28515625" style="6" hidden="1"/>
    <col min="12805" max="12805" width="19.140625" style="6" hidden="1"/>
    <col min="12806" max="12806" width="17.140625" style="6" hidden="1"/>
    <col min="12807" max="12807" width="9.85546875" style="6" hidden="1"/>
    <col min="12808" max="12808" width="10.7109375" style="6" hidden="1"/>
    <col min="12809" max="12809" width="11" style="6" hidden="1"/>
    <col min="12810" max="12810" width="12.140625" style="6" hidden="1"/>
    <col min="12811" max="13057" width="9.140625" style="6" hidden="1"/>
    <col min="13058" max="13058" width="1.42578125" style="6" hidden="1"/>
    <col min="13059" max="13059" width="24.140625" style="6" hidden="1"/>
    <col min="13060" max="13060" width="16.28515625" style="6" hidden="1"/>
    <col min="13061" max="13061" width="19.140625" style="6" hidden="1"/>
    <col min="13062" max="13062" width="17.140625" style="6" hidden="1"/>
    <col min="13063" max="13063" width="9.85546875" style="6" hidden="1"/>
    <col min="13064" max="13064" width="10.7109375" style="6" hidden="1"/>
    <col min="13065" max="13065" width="11" style="6" hidden="1"/>
    <col min="13066" max="13066" width="12.140625" style="6" hidden="1"/>
    <col min="13067" max="13313" width="9.140625" style="6" hidden="1"/>
    <col min="13314" max="13314" width="1.42578125" style="6" hidden="1"/>
    <col min="13315" max="13315" width="24.140625" style="6" hidden="1"/>
    <col min="13316" max="13316" width="16.28515625" style="6" hidden="1"/>
    <col min="13317" max="13317" width="19.140625" style="6" hidden="1"/>
    <col min="13318" max="13318" width="17.140625" style="6" hidden="1"/>
    <col min="13319" max="13319" width="9.85546875" style="6" hidden="1"/>
    <col min="13320" max="13320" width="10.7109375" style="6" hidden="1"/>
    <col min="13321" max="13321" width="11" style="6" hidden="1"/>
    <col min="13322" max="13322" width="12.140625" style="6" hidden="1"/>
    <col min="13323" max="13569" width="9.140625" style="6" hidden="1"/>
    <col min="13570" max="13570" width="1.42578125" style="6" hidden="1"/>
    <col min="13571" max="13571" width="24.140625" style="6" hidden="1"/>
    <col min="13572" max="13572" width="16.28515625" style="6" hidden="1"/>
    <col min="13573" max="13573" width="19.140625" style="6" hidden="1"/>
    <col min="13574" max="13574" width="17.140625" style="6" hidden="1"/>
    <col min="13575" max="13575" width="9.85546875" style="6" hidden="1"/>
    <col min="13576" max="13576" width="10.7109375" style="6" hidden="1"/>
    <col min="13577" max="13577" width="11" style="6" hidden="1"/>
    <col min="13578" max="13578" width="12.140625" style="6" hidden="1"/>
    <col min="13579" max="13825" width="9.140625" style="6" hidden="1"/>
    <col min="13826" max="13826" width="1.42578125" style="6" hidden="1"/>
    <col min="13827" max="13827" width="24.140625" style="6" hidden="1"/>
    <col min="13828" max="13828" width="16.28515625" style="6" hidden="1"/>
    <col min="13829" max="13829" width="19.140625" style="6" hidden="1"/>
    <col min="13830" max="13830" width="17.140625" style="6" hidden="1"/>
    <col min="13831" max="13831" width="9.85546875" style="6" hidden="1"/>
    <col min="13832" max="13832" width="10.7109375" style="6" hidden="1"/>
    <col min="13833" max="13833" width="11" style="6" hidden="1"/>
    <col min="13834" max="13834" width="12.140625" style="6" hidden="1"/>
    <col min="13835" max="14081" width="9.140625" style="6" hidden="1"/>
    <col min="14082" max="14082" width="1.42578125" style="6" hidden="1"/>
    <col min="14083" max="14083" width="24.140625" style="6" hidden="1"/>
    <col min="14084" max="14084" width="16.28515625" style="6" hidden="1"/>
    <col min="14085" max="14085" width="19.140625" style="6" hidden="1"/>
    <col min="14086" max="14086" width="17.140625" style="6" hidden="1"/>
    <col min="14087" max="14087" width="9.85546875" style="6" hidden="1"/>
    <col min="14088" max="14088" width="10.7109375" style="6" hidden="1"/>
    <col min="14089" max="14089" width="11" style="6" hidden="1"/>
    <col min="14090" max="14090" width="12.140625" style="6" hidden="1"/>
    <col min="14091" max="14337" width="9.140625" style="6" hidden="1"/>
    <col min="14338" max="14338" width="1.42578125" style="6" hidden="1"/>
    <col min="14339" max="14339" width="24.140625" style="6" hidden="1"/>
    <col min="14340" max="14340" width="16.28515625" style="6" hidden="1"/>
    <col min="14341" max="14341" width="19.140625" style="6" hidden="1"/>
    <col min="14342" max="14342" width="17.140625" style="6" hidden="1"/>
    <col min="14343" max="14343" width="9.85546875" style="6" hidden="1"/>
    <col min="14344" max="14344" width="10.7109375" style="6" hidden="1"/>
    <col min="14345" max="14345" width="11" style="6" hidden="1"/>
    <col min="14346" max="14346" width="12.140625" style="6" hidden="1"/>
    <col min="14347" max="14593" width="9.140625" style="6" hidden="1"/>
    <col min="14594" max="14594" width="1.42578125" style="6" hidden="1"/>
    <col min="14595" max="14595" width="24.140625" style="6" hidden="1"/>
    <col min="14596" max="14596" width="16.28515625" style="6" hidden="1"/>
    <col min="14597" max="14597" width="19.140625" style="6" hidden="1"/>
    <col min="14598" max="14598" width="17.140625" style="6" hidden="1"/>
    <col min="14599" max="14599" width="9.85546875" style="6" hidden="1"/>
    <col min="14600" max="14600" width="10.7109375" style="6" hidden="1"/>
    <col min="14601" max="14601" width="11" style="6" hidden="1"/>
    <col min="14602" max="14602" width="12.140625" style="6" hidden="1"/>
    <col min="14603" max="14849" width="9.140625" style="6" hidden="1"/>
    <col min="14850" max="14850" width="1.42578125" style="6" hidden="1"/>
    <col min="14851" max="14851" width="24.140625" style="6" hidden="1"/>
    <col min="14852" max="14852" width="16.28515625" style="6" hidden="1"/>
    <col min="14853" max="14853" width="19.140625" style="6" hidden="1"/>
    <col min="14854" max="14854" width="17.140625" style="6" hidden="1"/>
    <col min="14855" max="14855" width="9.85546875" style="6" hidden="1"/>
    <col min="14856" max="14856" width="10.7109375" style="6" hidden="1"/>
    <col min="14857" max="14857" width="11" style="6" hidden="1"/>
    <col min="14858" max="14858" width="12.140625" style="6" hidden="1"/>
    <col min="14859" max="15105" width="9.140625" style="6" hidden="1"/>
    <col min="15106" max="15106" width="1.42578125" style="6" hidden="1"/>
    <col min="15107" max="15107" width="24.140625" style="6" hidden="1"/>
    <col min="15108" max="15108" width="16.28515625" style="6" hidden="1"/>
    <col min="15109" max="15109" width="19.140625" style="6" hidden="1"/>
    <col min="15110" max="15110" width="17.140625" style="6" hidden="1"/>
    <col min="15111" max="15111" width="9.85546875" style="6" hidden="1"/>
    <col min="15112" max="15112" width="10.7109375" style="6" hidden="1"/>
    <col min="15113" max="15113" width="11" style="6" hidden="1"/>
    <col min="15114" max="15114" width="12.140625" style="6" hidden="1"/>
    <col min="15115" max="15361" width="9.140625" style="6" hidden="1"/>
    <col min="15362" max="15362" width="1.42578125" style="6" hidden="1"/>
    <col min="15363" max="15363" width="24.140625" style="6" hidden="1"/>
    <col min="15364" max="15364" width="16.28515625" style="6" hidden="1"/>
    <col min="15365" max="15365" width="19.140625" style="6" hidden="1"/>
    <col min="15366" max="15366" width="17.140625" style="6" hidden="1"/>
    <col min="15367" max="15367" width="9.85546875" style="6" hidden="1"/>
    <col min="15368" max="15368" width="10.7109375" style="6" hidden="1"/>
    <col min="15369" max="15369" width="11" style="6" hidden="1"/>
    <col min="15370" max="15370" width="12.140625" style="6" hidden="1"/>
    <col min="15371" max="15617" width="9.140625" style="6" hidden="1"/>
    <col min="15618" max="15618" width="1.42578125" style="6" hidden="1"/>
    <col min="15619" max="15619" width="24.140625" style="6" hidden="1"/>
    <col min="15620" max="15620" width="16.28515625" style="6" hidden="1"/>
    <col min="15621" max="15621" width="19.140625" style="6" hidden="1"/>
    <col min="15622" max="15622" width="17.140625" style="6" hidden="1"/>
    <col min="15623" max="15623" width="9.85546875" style="6" hidden="1"/>
    <col min="15624" max="15624" width="10.7109375" style="6" hidden="1"/>
    <col min="15625" max="15625" width="11" style="6" hidden="1"/>
    <col min="15626" max="15626" width="12.140625" style="6" hidden="1"/>
    <col min="15627" max="15873" width="9.140625" style="6" hidden="1"/>
    <col min="15874" max="15874" width="1.42578125" style="6" hidden="1"/>
    <col min="15875" max="15875" width="24.140625" style="6" hidden="1"/>
    <col min="15876" max="15876" width="16.28515625" style="6" hidden="1"/>
    <col min="15877" max="15877" width="19.140625" style="6" hidden="1"/>
    <col min="15878" max="15878" width="17.140625" style="6" hidden="1"/>
    <col min="15879" max="15879" width="9.85546875" style="6" hidden="1"/>
    <col min="15880" max="15880" width="10.7109375" style="6" hidden="1"/>
    <col min="15881" max="15881" width="11" style="6" hidden="1"/>
    <col min="15882" max="15882" width="12.140625" style="6" hidden="1"/>
    <col min="15883" max="16129" width="9.140625" style="6" hidden="1"/>
    <col min="16130" max="16130" width="1.42578125" style="6" hidden="1"/>
    <col min="16131" max="16131" width="24.140625" style="6" hidden="1"/>
    <col min="16132" max="16132" width="16.28515625" style="6" hidden="1"/>
    <col min="16133" max="16133" width="19.140625" style="6" hidden="1"/>
    <col min="16134" max="16134" width="17.140625" style="6" hidden="1"/>
    <col min="16135" max="16135" width="9.85546875" style="6" hidden="1"/>
    <col min="16136" max="16136" width="10.7109375" style="6" hidden="1"/>
    <col min="16137" max="16137" width="11" style="6" hidden="1"/>
    <col min="16138" max="16140" width="12.140625" style="6" hidden="1"/>
    <col min="16141" max="16384" width="9.140625" style="6" hidden="1"/>
  </cols>
  <sheetData>
    <row r="1" spans="1:15" ht="15.75" thickBot="1">
      <c r="A1" s="49"/>
      <c r="B1" s="49"/>
      <c r="C1" s="49"/>
      <c r="D1" s="53"/>
      <c r="E1" s="53"/>
      <c r="F1" s="53"/>
      <c r="G1" s="49"/>
      <c r="H1" s="49"/>
      <c r="I1" s="49"/>
      <c r="J1" s="159"/>
      <c r="K1" s="159"/>
      <c r="L1" s="159"/>
      <c r="M1" s="159"/>
      <c r="N1" s="49"/>
      <c r="O1" s="49"/>
    </row>
    <row r="2" spans="1:15" ht="29.25" customHeight="1" thickBot="1">
      <c r="A2" s="49"/>
      <c r="B2" s="555" t="s">
        <v>1117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7"/>
      <c r="O2" s="49"/>
    </row>
    <row r="3" spans="1:15" ht="15.75" thickBot="1">
      <c r="A3" s="49"/>
      <c r="B3" s="49"/>
      <c r="C3" s="49"/>
      <c r="D3" s="53"/>
      <c r="E3" s="53"/>
      <c r="F3" s="53"/>
      <c r="G3" s="49"/>
      <c r="H3" s="49"/>
      <c r="I3" s="49"/>
      <c r="J3" s="159"/>
      <c r="K3" s="159"/>
      <c r="L3" s="159"/>
      <c r="M3" s="159"/>
      <c r="N3" s="49"/>
      <c r="O3" s="49"/>
    </row>
    <row r="4" spans="1:15" ht="15.75" thickBot="1">
      <c r="A4" s="49"/>
      <c r="B4" s="103"/>
      <c r="C4" s="104"/>
      <c r="D4" s="105"/>
      <c r="E4" s="105"/>
      <c r="F4" s="105"/>
      <c r="G4" s="106"/>
      <c r="H4" s="49"/>
      <c r="I4" s="115"/>
      <c r="J4" s="116"/>
      <c r="K4" s="116"/>
      <c r="L4" s="116"/>
      <c r="M4" s="116"/>
      <c r="N4" s="117"/>
      <c r="O4" s="49"/>
    </row>
    <row r="5" spans="1:15" ht="33.75" customHeight="1" thickBot="1">
      <c r="A5" s="49"/>
      <c r="B5" s="107"/>
      <c r="C5" s="551" t="s">
        <v>27</v>
      </c>
      <c r="D5" s="552"/>
      <c r="E5" s="552"/>
      <c r="F5" s="553"/>
      <c r="G5" s="108"/>
      <c r="H5" s="49"/>
      <c r="I5" s="118"/>
      <c r="J5" s="554" t="s">
        <v>691</v>
      </c>
      <c r="K5" s="552"/>
      <c r="L5" s="552"/>
      <c r="M5" s="553"/>
      <c r="N5" s="119"/>
      <c r="O5" s="49"/>
    </row>
    <row r="6" spans="1:15" ht="30.75" customHeight="1" thickBot="1">
      <c r="A6" s="49"/>
      <c r="B6" s="107"/>
      <c r="C6" s="147" t="s">
        <v>685</v>
      </c>
      <c r="D6" s="148" t="s">
        <v>3</v>
      </c>
      <c r="E6" s="149" t="s">
        <v>680</v>
      </c>
      <c r="F6" s="148" t="s">
        <v>5</v>
      </c>
      <c r="G6" s="108"/>
      <c r="H6" s="49"/>
      <c r="I6" s="118"/>
      <c r="J6" s="150" t="s">
        <v>685</v>
      </c>
      <c r="K6" s="151" t="s">
        <v>3</v>
      </c>
      <c r="L6" s="152" t="s">
        <v>680</v>
      </c>
      <c r="M6" s="151" t="s">
        <v>5</v>
      </c>
      <c r="N6" s="119"/>
      <c r="O6" s="49"/>
    </row>
    <row r="7" spans="1:15" ht="15.75" customHeight="1">
      <c r="B7" s="109"/>
      <c r="C7" s="63"/>
      <c r="D7" s="558" t="s">
        <v>681</v>
      </c>
      <c r="E7" s="558"/>
      <c r="F7" s="559"/>
      <c r="G7" s="110"/>
      <c r="I7" s="120"/>
      <c r="J7" s="63"/>
      <c r="K7" s="558" t="s">
        <v>681</v>
      </c>
      <c r="L7" s="558"/>
      <c r="M7" s="559"/>
      <c r="N7" s="121"/>
    </row>
    <row r="8" spans="1:15" ht="37.5" customHeight="1">
      <c r="A8" s="49"/>
      <c r="B8" s="107"/>
      <c r="C8" s="68" t="s">
        <v>1118</v>
      </c>
      <c r="D8" s="66">
        <v>486592377.93971235</v>
      </c>
      <c r="E8" s="66">
        <v>929009957.76626706</v>
      </c>
      <c r="F8" s="69">
        <f>SUM(D8:E8)</f>
        <v>1415602335.7059793</v>
      </c>
      <c r="G8" s="108"/>
      <c r="H8" s="49"/>
      <c r="I8" s="118"/>
      <c r="J8" s="68" t="s">
        <v>1118</v>
      </c>
      <c r="K8" s="66">
        <v>5889996680.4737139</v>
      </c>
      <c r="L8" s="66">
        <v>5473125605.9104347</v>
      </c>
      <c r="M8" s="69">
        <f>SUM(K8:L8)</f>
        <v>11363122286.384148</v>
      </c>
      <c r="N8" s="119"/>
      <c r="O8" s="49"/>
    </row>
    <row r="9" spans="1:15" ht="37.5" customHeight="1">
      <c r="A9" s="49"/>
      <c r="B9" s="107"/>
      <c r="C9" s="70" t="s">
        <v>1120</v>
      </c>
      <c r="D9" s="66">
        <v>0</v>
      </c>
      <c r="E9" s="66">
        <v>500000</v>
      </c>
      <c r="F9" s="69">
        <f>SUM(D9:E9)</f>
        <v>500000</v>
      </c>
      <c r="G9" s="108"/>
      <c r="H9" s="49"/>
      <c r="I9" s="118"/>
      <c r="J9" s="70" t="s">
        <v>1120</v>
      </c>
      <c r="K9" s="67">
        <v>104610855</v>
      </c>
      <c r="L9" s="67">
        <v>21653893</v>
      </c>
      <c r="M9" s="69">
        <f>SUM(K9:L9)</f>
        <v>126264748</v>
      </c>
      <c r="N9" s="119"/>
      <c r="O9" s="49"/>
    </row>
    <row r="10" spans="1:15" ht="37.5" customHeight="1" thickBot="1">
      <c r="A10" s="49"/>
      <c r="B10" s="107"/>
      <c r="C10" s="71" t="s">
        <v>1119</v>
      </c>
      <c r="D10" s="72">
        <v>486592377.93971235</v>
      </c>
      <c r="E10" s="72">
        <v>929509957.76626706</v>
      </c>
      <c r="F10" s="102">
        <f>SUM(D10:E10)</f>
        <v>1416102335.7059793</v>
      </c>
      <c r="G10" s="108"/>
      <c r="H10" s="49"/>
      <c r="I10" s="118"/>
      <c r="J10" s="71" t="s">
        <v>1119</v>
      </c>
      <c r="K10" s="73">
        <v>5994607535.4737139</v>
      </c>
      <c r="L10" s="72">
        <v>5494779498.9104347</v>
      </c>
      <c r="M10" s="102">
        <f>SUM(K10:L10)</f>
        <v>11489387034.384148</v>
      </c>
      <c r="N10" s="119"/>
      <c r="O10" s="49"/>
    </row>
    <row r="11" spans="1:15" ht="15.75" thickBot="1">
      <c r="A11" s="49"/>
      <c r="B11" s="111"/>
      <c r="C11" s="112"/>
      <c r="D11" s="113"/>
      <c r="E11" s="113"/>
      <c r="F11" s="113"/>
      <c r="G11" s="114"/>
      <c r="H11" s="49"/>
      <c r="I11" s="122"/>
      <c r="J11" s="123"/>
      <c r="K11" s="123"/>
      <c r="L11" s="123"/>
      <c r="M11" s="123"/>
      <c r="N11" s="124"/>
      <c r="O11" s="49"/>
    </row>
    <row r="12" spans="1:15" ht="15.75" thickBot="1">
      <c r="A12" s="49"/>
      <c r="B12" s="49"/>
      <c r="C12" s="49"/>
      <c r="D12" s="53"/>
      <c r="E12" s="53"/>
      <c r="F12" s="53"/>
      <c r="G12" s="49"/>
      <c r="H12" s="49"/>
      <c r="I12" s="49"/>
      <c r="J12" s="159"/>
      <c r="K12" s="159"/>
      <c r="L12" s="159"/>
      <c r="M12" s="159"/>
      <c r="N12" s="49"/>
      <c r="O12" s="49"/>
    </row>
    <row r="13" spans="1:15" ht="15.75" thickBot="1">
      <c r="A13" s="49"/>
      <c r="B13" s="125"/>
      <c r="C13" s="126"/>
      <c r="D13" s="127"/>
      <c r="E13" s="127"/>
      <c r="F13" s="127"/>
      <c r="G13" s="128"/>
      <c r="H13" s="49"/>
      <c r="I13" s="137"/>
      <c r="J13" s="138"/>
      <c r="K13" s="138"/>
      <c r="L13" s="138"/>
      <c r="M13" s="138"/>
      <c r="N13" s="139"/>
      <c r="O13" s="49"/>
    </row>
    <row r="14" spans="1:15" ht="33.75" customHeight="1" thickBot="1">
      <c r="A14" s="49"/>
      <c r="B14" s="129"/>
      <c r="C14" s="554" t="s">
        <v>1124</v>
      </c>
      <c r="D14" s="552"/>
      <c r="E14" s="552"/>
      <c r="F14" s="553"/>
      <c r="G14" s="130"/>
      <c r="H14" s="49"/>
      <c r="I14" s="140"/>
      <c r="J14" s="554" t="s">
        <v>690</v>
      </c>
      <c r="K14" s="552"/>
      <c r="L14" s="552"/>
      <c r="M14" s="553"/>
      <c r="N14" s="141"/>
      <c r="O14" s="49"/>
    </row>
    <row r="15" spans="1:15" ht="32.25" customHeight="1" thickBot="1">
      <c r="A15" s="49"/>
      <c r="B15" s="129"/>
      <c r="C15" s="153" t="s">
        <v>685</v>
      </c>
      <c r="D15" s="154" t="s">
        <v>3</v>
      </c>
      <c r="E15" s="155" t="s">
        <v>680</v>
      </c>
      <c r="F15" s="154" t="s">
        <v>5</v>
      </c>
      <c r="G15" s="130"/>
      <c r="H15" s="49"/>
      <c r="I15" s="140"/>
      <c r="J15" s="156" t="s">
        <v>685</v>
      </c>
      <c r="K15" s="157" t="s">
        <v>3</v>
      </c>
      <c r="L15" s="158" t="s">
        <v>680</v>
      </c>
      <c r="M15" s="157" t="s">
        <v>5</v>
      </c>
      <c r="N15" s="141"/>
      <c r="O15" s="49"/>
    </row>
    <row r="16" spans="1:15" ht="15.75" customHeight="1">
      <c r="B16" s="131"/>
      <c r="C16" s="63"/>
      <c r="D16" s="558" t="s">
        <v>681</v>
      </c>
      <c r="E16" s="558"/>
      <c r="F16" s="559"/>
      <c r="G16" s="132"/>
      <c r="I16" s="142"/>
      <c r="J16" s="63"/>
      <c r="K16" s="558" t="s">
        <v>681</v>
      </c>
      <c r="L16" s="558"/>
      <c r="M16" s="559"/>
      <c r="N16" s="143"/>
    </row>
    <row r="17" spans="1:15" ht="37.5" customHeight="1">
      <c r="A17" s="49"/>
      <c r="B17" s="129"/>
      <c r="C17" s="68" t="s">
        <v>1118</v>
      </c>
      <c r="D17" s="66">
        <v>1625986624.0278766</v>
      </c>
      <c r="E17" s="66">
        <v>1272653580.6616266</v>
      </c>
      <c r="F17" s="69">
        <f>SUM(D17:E17)</f>
        <v>2898640204.6895032</v>
      </c>
      <c r="G17" s="130"/>
      <c r="H17" s="49"/>
      <c r="I17" s="140"/>
      <c r="J17" s="68" t="s">
        <v>1118</v>
      </c>
      <c r="K17" s="66">
        <v>5283354744.4720516</v>
      </c>
      <c r="L17" s="66">
        <v>13901486925.711655</v>
      </c>
      <c r="M17" s="69">
        <f>SUM(K17:L17)</f>
        <v>19184841670.183708</v>
      </c>
      <c r="N17" s="141"/>
      <c r="O17" s="49"/>
    </row>
    <row r="18" spans="1:15" ht="37.5" customHeight="1">
      <c r="A18" s="49"/>
      <c r="B18" s="129"/>
      <c r="C18" s="70" t="s">
        <v>1120</v>
      </c>
      <c r="D18" s="67">
        <v>22116086</v>
      </c>
      <c r="E18" s="67">
        <v>40734376</v>
      </c>
      <c r="F18" s="69">
        <f>SUM(D18:E18)</f>
        <v>62850462</v>
      </c>
      <c r="G18" s="130"/>
      <c r="H18" s="49"/>
      <c r="I18" s="140"/>
      <c r="J18" s="70" t="s">
        <v>1120</v>
      </c>
      <c r="K18" s="66">
        <v>42530800</v>
      </c>
      <c r="L18" s="66">
        <v>18048682</v>
      </c>
      <c r="M18" s="69">
        <f>SUM(K18:L18)</f>
        <v>60579482</v>
      </c>
      <c r="N18" s="141"/>
      <c r="O18" s="49"/>
    </row>
    <row r="19" spans="1:15" ht="37.5" customHeight="1" thickBot="1">
      <c r="A19" s="49"/>
      <c r="B19" s="129"/>
      <c r="C19" s="71" t="s">
        <v>1119</v>
      </c>
      <c r="D19" s="73">
        <v>1648102710.0278766</v>
      </c>
      <c r="E19" s="73">
        <v>1313387956.6616266</v>
      </c>
      <c r="F19" s="102">
        <f>SUM(D19:E19)</f>
        <v>2961490666.6895032</v>
      </c>
      <c r="G19" s="130"/>
      <c r="H19" s="49"/>
      <c r="I19" s="140"/>
      <c r="J19" s="71" t="s">
        <v>1119</v>
      </c>
      <c r="K19" s="72">
        <v>5325885544.4720516</v>
      </c>
      <c r="L19" s="72">
        <v>13919535607.711655</v>
      </c>
      <c r="M19" s="102">
        <f>SUM(K19:L19)</f>
        <v>19245421152.183708</v>
      </c>
      <c r="N19" s="141"/>
      <c r="O19" s="49"/>
    </row>
    <row r="20" spans="1:15" ht="15.75" thickBot="1">
      <c r="A20" s="49"/>
      <c r="B20" s="133"/>
      <c r="C20" s="134"/>
      <c r="D20" s="135"/>
      <c r="E20" s="135"/>
      <c r="F20" s="135"/>
      <c r="G20" s="136"/>
      <c r="H20" s="49"/>
      <c r="I20" s="144"/>
      <c r="J20" s="145"/>
      <c r="K20" s="145"/>
      <c r="L20" s="145"/>
      <c r="M20" s="145"/>
      <c r="N20" s="146"/>
      <c r="O20" s="49"/>
    </row>
    <row r="21" spans="1:15">
      <c r="A21" s="49"/>
      <c r="B21" s="49"/>
      <c r="C21" s="49"/>
      <c r="D21" s="53"/>
      <c r="E21" s="53"/>
      <c r="F21" s="53"/>
      <c r="G21" s="49"/>
      <c r="H21" s="49"/>
      <c r="I21" s="49"/>
      <c r="J21" s="159"/>
      <c r="K21" s="159"/>
      <c r="L21" s="159"/>
      <c r="M21" s="159"/>
      <c r="N21" s="49"/>
      <c r="O21" s="49"/>
    </row>
    <row r="22" spans="1:15" ht="15" hidden="1" customHeight="1"/>
    <row r="23" spans="1:15" ht="15" hidden="1" customHeight="1"/>
    <row r="24" spans="1:15" ht="15" hidden="1" customHeight="1"/>
    <row r="25" spans="1:15" ht="15" hidden="1" customHeight="1"/>
    <row r="26" spans="1:15" ht="15" hidden="1" customHeight="1"/>
    <row r="27" spans="1:15" ht="15" hidden="1" customHeight="1"/>
    <row r="28" spans="1:15" ht="15" hidden="1" customHeight="1"/>
    <row r="29" spans="1:15" ht="15" hidden="1" customHeight="1"/>
    <row r="30" spans="1:15" ht="15" hidden="1" customHeight="1"/>
    <row r="31" spans="1:15" ht="15" hidden="1" customHeight="1"/>
    <row r="32" spans="1:15" ht="15" hidden="1" customHeight="1"/>
    <row r="33" spans="3:6" ht="15" hidden="1" customHeight="1"/>
    <row r="34" spans="3:6" ht="15" hidden="1" customHeight="1"/>
    <row r="35" spans="3:6" ht="15" hidden="1" customHeight="1">
      <c r="C35" s="38"/>
      <c r="D35" s="41"/>
      <c r="E35" s="41"/>
      <c r="F35" s="41"/>
    </row>
    <row r="36" spans="3:6" ht="15" hidden="1" customHeight="1">
      <c r="C36" s="38"/>
      <c r="D36" s="41"/>
      <c r="E36" s="41"/>
      <c r="F36" s="41"/>
    </row>
    <row r="37" spans="3:6" ht="15" hidden="1" customHeight="1">
      <c r="D37" s="41"/>
      <c r="E37" s="41"/>
      <c r="F37" s="41"/>
    </row>
    <row r="38" spans="3:6" ht="15" hidden="1" customHeight="1">
      <c r="D38" s="41"/>
      <c r="E38" s="41"/>
      <c r="F38" s="41"/>
    </row>
    <row r="39" spans="3:6" ht="15" hidden="1" customHeight="1">
      <c r="C39" s="39"/>
      <c r="D39" s="42"/>
      <c r="E39" s="42"/>
      <c r="F39" s="42"/>
    </row>
    <row r="40" spans="3:6" ht="15" hidden="1" customHeight="1">
      <c r="C40" s="39"/>
      <c r="D40" s="42"/>
      <c r="E40" s="42"/>
      <c r="F40" s="42"/>
    </row>
    <row r="41" spans="3:6" ht="15" hidden="1" customHeight="1">
      <c r="D41" s="42"/>
      <c r="E41" s="42"/>
      <c r="F41" s="42"/>
    </row>
    <row r="42" spans="3:6" ht="15" hidden="1" customHeight="1"/>
    <row r="43" spans="3:6" ht="15" hidden="1" customHeight="1"/>
    <row r="44" spans="3:6" ht="15" hidden="1" customHeight="1"/>
    <row r="45" spans="3:6" ht="15" hidden="1" customHeight="1"/>
    <row r="46" spans="3:6" ht="15" hidden="1" customHeight="1"/>
    <row r="47" spans="3:6" ht="15" hidden="1" customHeight="1"/>
    <row r="48" spans="3:6" ht="15" hidden="1" customHeight="1"/>
    <row r="49" ht="15" hidden="1" customHeight="1"/>
    <row r="50" ht="15" hidden="1" customHeight="1"/>
    <row r="51" ht="15" hidden="1" customHeight="1"/>
    <row r="52" ht="15" hidden="1" customHeight="1"/>
  </sheetData>
  <mergeCells count="9">
    <mergeCell ref="C5:F5"/>
    <mergeCell ref="J5:M5"/>
    <mergeCell ref="J14:M14"/>
    <mergeCell ref="B2:N2"/>
    <mergeCell ref="D16:F16"/>
    <mergeCell ref="K16:M16"/>
    <mergeCell ref="K7:M7"/>
    <mergeCell ref="D7:F7"/>
    <mergeCell ref="C14:F14"/>
  </mergeCells>
  <dataValidations count="1">
    <dataValidation type="custom" allowBlank="1" showInputMessage="1" showErrorMessage="1" sqref="K9:L10 D18:E19 D9:E10 K18:L19">
      <formula1>" "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P60"/>
  <sheetViews>
    <sheetView showGridLines="0" workbookViewId="0"/>
  </sheetViews>
  <sheetFormatPr defaultColWidth="0" defaultRowHeight="14.25" zeroHeight="1"/>
  <cols>
    <col min="1" max="1" width="2.85546875" style="254" customWidth="1"/>
    <col min="2" max="2" width="6.42578125" style="254" customWidth="1"/>
    <col min="3" max="3" width="13.5703125" style="254" customWidth="1"/>
    <col min="4" max="6" width="15.5703125" style="258" bestFit="1" customWidth="1"/>
    <col min="7" max="7" width="2.85546875" style="254" customWidth="1"/>
    <col min="8" max="8" width="6.140625" style="254" customWidth="1"/>
    <col min="9" max="9" width="13.7109375" style="254" customWidth="1"/>
    <col min="10" max="10" width="15.5703125" style="258" bestFit="1" customWidth="1"/>
    <col min="11" max="12" width="16.7109375" style="258" bestFit="1" customWidth="1"/>
    <col min="13" max="13" width="2.85546875" style="254" customWidth="1"/>
    <col min="14" max="14" width="10" style="254" hidden="1" customWidth="1"/>
    <col min="15" max="93" width="0" style="254" hidden="1" customWidth="1"/>
    <col min="94" max="94" width="10" style="254" hidden="1" customWidth="1"/>
    <col min="95" max="16384" width="9.140625" style="254" hidden="1"/>
  </cols>
  <sheetData>
    <row r="1" spans="2:18" ht="15" thickBot="1"/>
    <row r="2" spans="2:18" s="255" customFormat="1" ht="28.5" customHeight="1" thickBot="1">
      <c r="B2" s="560" t="s">
        <v>1121</v>
      </c>
      <c r="C2" s="561"/>
      <c r="D2" s="561"/>
      <c r="E2" s="561"/>
      <c r="F2" s="561"/>
      <c r="G2" s="561"/>
      <c r="H2" s="561"/>
      <c r="I2" s="561"/>
      <c r="J2" s="561"/>
      <c r="K2" s="561"/>
      <c r="L2" s="562"/>
      <c r="M2" s="254"/>
      <c r="N2" s="252"/>
      <c r="O2" s="252"/>
      <c r="P2" s="252"/>
      <c r="Q2" s="252"/>
      <c r="R2" s="253"/>
    </row>
    <row r="3" spans="2:18" ht="15" thickBot="1">
      <c r="B3" s="256"/>
      <c r="C3" s="256"/>
      <c r="D3" s="259"/>
      <c r="E3" s="259"/>
      <c r="F3" s="259"/>
      <c r="H3" s="256"/>
      <c r="I3" s="256"/>
      <c r="J3" s="259"/>
      <c r="K3" s="259"/>
      <c r="L3" s="259"/>
    </row>
    <row r="4" spans="2:18" ht="24.75" customHeight="1" thickBot="1">
      <c r="B4" s="573" t="s">
        <v>27</v>
      </c>
      <c r="C4" s="574"/>
      <c r="D4" s="574"/>
      <c r="E4" s="574"/>
      <c r="F4" s="575"/>
      <c r="H4" s="578" t="s">
        <v>923</v>
      </c>
      <c r="I4" s="579"/>
      <c r="J4" s="579"/>
      <c r="K4" s="579"/>
      <c r="L4" s="580"/>
    </row>
    <row r="5" spans="2:18" ht="7.5" customHeight="1" thickBot="1">
      <c r="B5" s="256"/>
      <c r="C5" s="256"/>
      <c r="D5" s="259"/>
      <c r="E5" s="259"/>
      <c r="F5" s="259"/>
      <c r="H5" s="256"/>
      <c r="I5" s="256"/>
      <c r="J5" s="259"/>
      <c r="K5" s="259"/>
      <c r="L5" s="259"/>
    </row>
    <row r="6" spans="2:18" ht="26.25" thickBot="1">
      <c r="B6" s="301" t="s">
        <v>418</v>
      </c>
      <c r="C6" s="147" t="s">
        <v>420</v>
      </c>
      <c r="D6" s="148" t="s">
        <v>3</v>
      </c>
      <c r="E6" s="149" t="s">
        <v>758</v>
      </c>
      <c r="F6" s="148" t="s">
        <v>5</v>
      </c>
      <c r="H6" s="302" t="s">
        <v>418</v>
      </c>
      <c r="I6" s="150" t="s">
        <v>420</v>
      </c>
      <c r="J6" s="151" t="s">
        <v>3</v>
      </c>
      <c r="K6" s="152" t="s">
        <v>753</v>
      </c>
      <c r="L6" s="151" t="s">
        <v>5</v>
      </c>
    </row>
    <row r="7" spans="2:18" s="255" customFormat="1">
      <c r="B7" s="566" t="s">
        <v>757</v>
      </c>
      <c r="C7" s="567"/>
      <c r="D7" s="563" t="s">
        <v>929</v>
      </c>
      <c r="E7" s="564"/>
      <c r="F7" s="565"/>
      <c r="H7" s="566" t="s">
        <v>757</v>
      </c>
      <c r="I7" s="567"/>
      <c r="J7" s="563" t="s">
        <v>929</v>
      </c>
      <c r="K7" s="564"/>
      <c r="L7" s="565"/>
    </row>
    <row r="8" spans="2:18">
      <c r="B8" s="295" t="s">
        <v>752</v>
      </c>
      <c r="C8" s="262" t="s">
        <v>550</v>
      </c>
      <c r="D8" s="66">
        <v>106499151.26027396</v>
      </c>
      <c r="E8" s="66">
        <v>120031224.60958904</v>
      </c>
      <c r="F8" s="296">
        <f>SUM(D8:E8)</f>
        <v>226530375.869863</v>
      </c>
      <c r="H8" s="303" t="s">
        <v>752</v>
      </c>
      <c r="I8" s="262" t="s">
        <v>550</v>
      </c>
      <c r="J8" s="66">
        <v>145755900</v>
      </c>
      <c r="K8" s="66">
        <v>231343955</v>
      </c>
      <c r="L8" s="296">
        <f>SUM(J8:K8)</f>
        <v>377099855</v>
      </c>
    </row>
    <row r="9" spans="2:18">
      <c r="B9" s="368"/>
      <c r="C9" s="369"/>
      <c r="D9" s="369"/>
      <c r="E9" s="369"/>
      <c r="F9" s="370"/>
      <c r="H9" s="371"/>
      <c r="I9" s="372"/>
      <c r="J9" s="372"/>
      <c r="K9" s="372"/>
      <c r="L9" s="373"/>
    </row>
    <row r="10" spans="2:18">
      <c r="B10" s="295" t="s">
        <v>754</v>
      </c>
      <c r="C10" s="260" t="s">
        <v>668</v>
      </c>
      <c r="D10" s="261">
        <v>3545231.4708904084</v>
      </c>
      <c r="E10" s="261">
        <v>23659220.965753425</v>
      </c>
      <c r="F10" s="296">
        <f>SUM(D10:E10)</f>
        <v>27204452.436643831</v>
      </c>
      <c r="H10" s="297" t="s">
        <v>754</v>
      </c>
      <c r="I10" s="260" t="s">
        <v>549</v>
      </c>
      <c r="J10" s="263">
        <v>611153783.12785447</v>
      </c>
      <c r="K10" s="263">
        <v>482069344.32859784</v>
      </c>
      <c r="L10" s="304">
        <f>SUM(J10:K10)</f>
        <v>1093223127.4564524</v>
      </c>
    </row>
    <row r="11" spans="2:18">
      <c r="B11" s="368"/>
      <c r="C11" s="369"/>
      <c r="D11" s="369"/>
      <c r="E11" s="369"/>
      <c r="F11" s="370"/>
      <c r="H11" s="371"/>
      <c r="I11" s="372"/>
      <c r="J11" s="372"/>
      <c r="K11" s="372"/>
      <c r="L11" s="373"/>
    </row>
    <row r="12" spans="2:18">
      <c r="B12" s="295" t="s">
        <v>755</v>
      </c>
      <c r="C12" s="260" t="s">
        <v>549</v>
      </c>
      <c r="D12" s="261">
        <v>5698977.0171232875</v>
      </c>
      <c r="E12" s="261">
        <v>25044092.657534249</v>
      </c>
      <c r="F12" s="296">
        <f>SUM(D12:E12)</f>
        <v>30743069.674657539</v>
      </c>
      <c r="H12" s="297" t="s">
        <v>755</v>
      </c>
      <c r="I12" s="260" t="s">
        <v>669</v>
      </c>
      <c r="J12" s="263">
        <v>3336884498.8489838</v>
      </c>
      <c r="K12" s="263">
        <v>2749520282.1755857</v>
      </c>
      <c r="L12" s="304">
        <f>SUM(J12:K12)</f>
        <v>6086404781.0245695</v>
      </c>
    </row>
    <row r="13" spans="2:18">
      <c r="B13" s="368"/>
      <c r="C13" s="369"/>
      <c r="D13" s="369"/>
      <c r="E13" s="369"/>
      <c r="F13" s="370"/>
      <c r="H13" s="371"/>
      <c r="I13" s="372"/>
      <c r="J13" s="372"/>
      <c r="K13" s="372"/>
      <c r="L13" s="373"/>
    </row>
    <row r="14" spans="2:18">
      <c r="B14" s="295" t="s">
        <v>756</v>
      </c>
      <c r="C14" s="260" t="s">
        <v>610</v>
      </c>
      <c r="D14" s="261">
        <v>183740.87671232875</v>
      </c>
      <c r="E14" s="261">
        <v>671947</v>
      </c>
      <c r="F14" s="296">
        <f>SUM(D14:E14)</f>
        <v>855687.87671232875</v>
      </c>
      <c r="H14" s="297" t="s">
        <v>756</v>
      </c>
      <c r="I14" s="260" t="s">
        <v>512</v>
      </c>
      <c r="J14" s="263">
        <v>4142730</v>
      </c>
      <c r="K14" s="263">
        <v>643741</v>
      </c>
      <c r="L14" s="304">
        <f>SUM(J14:K14)</f>
        <v>4786471</v>
      </c>
    </row>
    <row r="15" spans="2:18">
      <c r="B15" s="368"/>
      <c r="C15" s="369"/>
      <c r="D15" s="369"/>
      <c r="E15" s="369"/>
      <c r="F15" s="370"/>
      <c r="H15" s="371"/>
      <c r="I15" s="372"/>
      <c r="J15" s="372"/>
      <c r="K15" s="372"/>
      <c r="L15" s="373"/>
    </row>
    <row r="16" spans="2:18">
      <c r="B16" s="295" t="s">
        <v>759</v>
      </c>
      <c r="C16" s="260" t="s">
        <v>509</v>
      </c>
      <c r="D16" s="261">
        <v>46690278.534246579</v>
      </c>
      <c r="E16" s="261">
        <v>70303654.85958904</v>
      </c>
      <c r="F16" s="296">
        <f>SUM(D16:E16)</f>
        <v>116993933.39383562</v>
      </c>
      <c r="H16" s="297" t="s">
        <v>759</v>
      </c>
      <c r="I16" s="260" t="s">
        <v>552</v>
      </c>
      <c r="J16" s="263">
        <v>1092240401.5999999</v>
      </c>
      <c r="K16" s="263">
        <v>1304164558.4078684</v>
      </c>
      <c r="L16" s="304">
        <f>SUM(J16:K16)</f>
        <v>2396404960.0078683</v>
      </c>
    </row>
    <row r="17" spans="2:12">
      <c r="B17" s="368"/>
      <c r="C17" s="369"/>
      <c r="D17" s="369"/>
      <c r="E17" s="369"/>
      <c r="F17" s="370"/>
      <c r="H17" s="371"/>
      <c r="I17" s="372"/>
      <c r="J17" s="372"/>
      <c r="K17" s="372"/>
      <c r="L17" s="373"/>
    </row>
    <row r="18" spans="2:12">
      <c r="B18" s="295" t="s">
        <v>760</v>
      </c>
      <c r="C18" s="260" t="s">
        <v>669</v>
      </c>
      <c r="D18" s="261">
        <v>202708574.57841092</v>
      </c>
      <c r="E18" s="261">
        <v>134059583.38613014</v>
      </c>
      <c r="F18" s="296">
        <f>SUM(D18:E18)</f>
        <v>336768157.96454108</v>
      </c>
      <c r="H18" s="297" t="s">
        <v>760</v>
      </c>
      <c r="I18" s="260" t="s">
        <v>502</v>
      </c>
      <c r="J18" s="263">
        <v>514030221.89687651</v>
      </c>
      <c r="K18" s="263">
        <v>371907917.20386165</v>
      </c>
      <c r="L18" s="304">
        <f>SUM(J18:K18)</f>
        <v>885938139.10073817</v>
      </c>
    </row>
    <row r="19" spans="2:12">
      <c r="B19" s="368"/>
      <c r="C19" s="369"/>
      <c r="D19" s="369"/>
      <c r="E19" s="369"/>
      <c r="F19" s="370"/>
      <c r="H19" s="371"/>
      <c r="I19" s="372"/>
      <c r="J19" s="372"/>
      <c r="K19" s="372"/>
      <c r="L19" s="373"/>
    </row>
    <row r="20" spans="2:12">
      <c r="B20" s="295" t="s">
        <v>920</v>
      </c>
      <c r="C20" s="260" t="s">
        <v>516</v>
      </c>
      <c r="D20" s="261">
        <v>84548344.00000003</v>
      </c>
      <c r="E20" s="261">
        <v>486301381.9863013</v>
      </c>
      <c r="F20" s="296">
        <f>SUM(D20:E20)</f>
        <v>570849725.9863013</v>
      </c>
      <c r="H20" s="297" t="s">
        <v>920</v>
      </c>
      <c r="I20" s="260" t="s">
        <v>551</v>
      </c>
      <c r="J20" s="263">
        <v>290400000</v>
      </c>
      <c r="K20" s="263">
        <v>355129700.79452056</v>
      </c>
      <c r="L20" s="304">
        <f>SUM(J20:K20)</f>
        <v>645529700.79452062</v>
      </c>
    </row>
    <row r="21" spans="2:12">
      <c r="B21" s="368"/>
      <c r="C21" s="369"/>
      <c r="D21" s="369"/>
      <c r="E21" s="369"/>
      <c r="F21" s="370"/>
      <c r="H21" s="371"/>
      <c r="I21" s="372"/>
      <c r="J21" s="372"/>
      <c r="K21" s="372"/>
      <c r="L21" s="373"/>
    </row>
    <row r="22" spans="2:12">
      <c r="B22" s="295" t="s">
        <v>917</v>
      </c>
      <c r="C22" s="260" t="s">
        <v>512</v>
      </c>
      <c r="D22" s="261">
        <v>3858686.2260273974</v>
      </c>
      <c r="E22" s="261">
        <v>83450</v>
      </c>
      <c r="F22" s="296">
        <f>SUM(D22:E22)</f>
        <v>3942136.2260273974</v>
      </c>
      <c r="H22" s="305" t="s">
        <v>757</v>
      </c>
      <c r="I22" s="260" t="s">
        <v>757</v>
      </c>
      <c r="J22" s="264" t="s">
        <v>757</v>
      </c>
      <c r="K22" s="264" t="s">
        <v>757</v>
      </c>
      <c r="L22" s="306" t="s">
        <v>757</v>
      </c>
    </row>
    <row r="23" spans="2:12">
      <c r="B23" s="368"/>
      <c r="C23" s="369"/>
      <c r="D23" s="369"/>
      <c r="E23" s="369"/>
      <c r="F23" s="370"/>
      <c r="H23" s="371"/>
      <c r="I23" s="372"/>
      <c r="J23" s="372"/>
      <c r="K23" s="372"/>
      <c r="L23" s="373"/>
    </row>
    <row r="24" spans="2:12">
      <c r="B24" s="295" t="s">
        <v>918</v>
      </c>
      <c r="C24" s="260" t="s">
        <v>552</v>
      </c>
      <c r="D24" s="261">
        <v>0</v>
      </c>
      <c r="E24" s="261">
        <v>0</v>
      </c>
      <c r="F24" s="296">
        <f>SUM(D24:E24)</f>
        <v>0</v>
      </c>
      <c r="H24" s="305" t="s">
        <v>757</v>
      </c>
      <c r="I24" s="260" t="s">
        <v>757</v>
      </c>
      <c r="J24" s="264" t="s">
        <v>757</v>
      </c>
      <c r="K24" s="264" t="s">
        <v>757</v>
      </c>
      <c r="L24" s="306" t="s">
        <v>757</v>
      </c>
    </row>
    <row r="25" spans="2:12">
      <c r="B25" s="368"/>
      <c r="C25" s="369"/>
      <c r="D25" s="369"/>
      <c r="E25" s="369"/>
      <c r="F25" s="370"/>
      <c r="H25" s="371"/>
      <c r="I25" s="372"/>
      <c r="J25" s="372"/>
      <c r="K25" s="372"/>
      <c r="L25" s="373"/>
    </row>
    <row r="26" spans="2:12">
      <c r="B26" s="297" t="s">
        <v>921</v>
      </c>
      <c r="C26" s="262" t="s">
        <v>502</v>
      </c>
      <c r="D26" s="66">
        <v>32859392.616438366</v>
      </c>
      <c r="E26" s="66">
        <v>69355402.301369876</v>
      </c>
      <c r="F26" s="296">
        <f>SUM(D26:E26)</f>
        <v>102214794.91780823</v>
      </c>
      <c r="H26" s="305" t="s">
        <v>757</v>
      </c>
      <c r="I26" s="260" t="s">
        <v>757</v>
      </c>
      <c r="J26" s="264" t="s">
        <v>757</v>
      </c>
      <c r="K26" s="264" t="s">
        <v>757</v>
      </c>
      <c r="L26" s="306" t="s">
        <v>757</v>
      </c>
    </row>
    <row r="27" spans="2:12">
      <c r="B27" s="368"/>
      <c r="C27" s="369"/>
      <c r="D27" s="369"/>
      <c r="E27" s="369"/>
      <c r="F27" s="370"/>
      <c r="H27" s="371"/>
      <c r="I27" s="372"/>
      <c r="J27" s="372"/>
      <c r="K27" s="372"/>
      <c r="L27" s="373"/>
    </row>
    <row r="28" spans="2:12" ht="15" thickBot="1">
      <c r="B28" s="298" t="s">
        <v>922</v>
      </c>
      <c r="C28" s="299" t="s">
        <v>551</v>
      </c>
      <c r="D28" s="72">
        <v>1.3595890407450497</v>
      </c>
      <c r="E28" s="72">
        <v>0</v>
      </c>
      <c r="F28" s="300">
        <f>SUM(D28:E28)</f>
        <v>1.3595890407450497</v>
      </c>
      <c r="H28" s="307" t="s">
        <v>757</v>
      </c>
      <c r="I28" s="299" t="s">
        <v>757</v>
      </c>
      <c r="J28" s="273" t="s">
        <v>757</v>
      </c>
      <c r="K28" s="273" t="s">
        <v>757</v>
      </c>
      <c r="L28" s="308" t="s">
        <v>757</v>
      </c>
    </row>
    <row r="29" spans="2:12" ht="7.5" customHeight="1" thickBot="1">
      <c r="B29" s="256"/>
      <c r="C29" s="256"/>
      <c r="D29" s="259"/>
      <c r="E29" s="259"/>
      <c r="F29" s="259"/>
      <c r="H29" s="256"/>
      <c r="I29" s="256"/>
      <c r="J29" s="259"/>
      <c r="K29" s="259"/>
      <c r="L29" s="259"/>
    </row>
    <row r="30" spans="2:12" s="268" customFormat="1" ht="25.5" customHeight="1" thickBot="1">
      <c r="B30" s="576" t="s">
        <v>5</v>
      </c>
      <c r="C30" s="577"/>
      <c r="D30" s="246">
        <f>SUM(D8:D29)</f>
        <v>486592377.93971235</v>
      </c>
      <c r="E30" s="246">
        <f>SUM(E8:E29)</f>
        <v>929509957.76626706</v>
      </c>
      <c r="F30" s="246">
        <f>SUM(F8:F29)</f>
        <v>1416102335.7059796</v>
      </c>
      <c r="H30" s="578" t="s">
        <v>5</v>
      </c>
      <c r="I30" s="580"/>
      <c r="J30" s="247">
        <f>SUM(J8:J29)</f>
        <v>5994607535.4737139</v>
      </c>
      <c r="K30" s="247">
        <f>SUM(K8:K29)</f>
        <v>5494779498.9104338</v>
      </c>
      <c r="L30" s="247">
        <f>SUM(L8:L29)</f>
        <v>11489387034.38415</v>
      </c>
    </row>
    <row r="31" spans="2:12"/>
    <row r="32" spans="2:12" ht="15" thickBot="1"/>
    <row r="33" spans="2:12" ht="23.25" customHeight="1" thickBot="1">
      <c r="B33" s="568" t="s">
        <v>924</v>
      </c>
      <c r="C33" s="581"/>
      <c r="D33" s="581"/>
      <c r="E33" s="581"/>
      <c r="F33" s="569"/>
      <c r="H33" s="570" t="s">
        <v>925</v>
      </c>
      <c r="I33" s="571"/>
      <c r="J33" s="571"/>
      <c r="K33" s="571"/>
      <c r="L33" s="572"/>
    </row>
    <row r="34" spans="2:12" ht="7.5" customHeight="1" thickBot="1">
      <c r="B34" s="256"/>
      <c r="C34" s="256"/>
      <c r="D34" s="259"/>
      <c r="E34" s="259"/>
      <c r="F34" s="259"/>
      <c r="H34" s="256"/>
      <c r="I34" s="256"/>
      <c r="J34" s="259"/>
      <c r="K34" s="259"/>
      <c r="L34" s="259"/>
    </row>
    <row r="35" spans="2:12" ht="26.25" thickBot="1">
      <c r="B35" s="314" t="s">
        <v>418</v>
      </c>
      <c r="C35" s="153" t="s">
        <v>420</v>
      </c>
      <c r="D35" s="154" t="s">
        <v>3</v>
      </c>
      <c r="E35" s="155" t="s">
        <v>753</v>
      </c>
      <c r="F35" s="154" t="s">
        <v>5</v>
      </c>
      <c r="H35" s="313" t="s">
        <v>418</v>
      </c>
      <c r="I35" s="156" t="s">
        <v>420</v>
      </c>
      <c r="J35" s="157" t="s">
        <v>3</v>
      </c>
      <c r="K35" s="158" t="s">
        <v>758</v>
      </c>
      <c r="L35" s="157" t="s">
        <v>5</v>
      </c>
    </row>
    <row r="36" spans="2:12">
      <c r="B36" s="582" t="s">
        <v>757</v>
      </c>
      <c r="C36" s="583"/>
      <c r="D36" s="584" t="s">
        <v>929</v>
      </c>
      <c r="E36" s="585"/>
      <c r="F36" s="586"/>
      <c r="H36" s="582" t="s">
        <v>757</v>
      </c>
      <c r="I36" s="583"/>
      <c r="J36" s="584" t="s">
        <v>929</v>
      </c>
      <c r="K36" s="585"/>
      <c r="L36" s="586"/>
    </row>
    <row r="37" spans="2:12">
      <c r="B37" s="303" t="s">
        <v>752</v>
      </c>
      <c r="C37" s="262" t="s">
        <v>669</v>
      </c>
      <c r="D37" s="66">
        <v>736712519.54897153</v>
      </c>
      <c r="E37" s="66">
        <v>567247662.00269854</v>
      </c>
      <c r="F37" s="296">
        <f>SUM(D37:E37)</f>
        <v>1303960181.5516701</v>
      </c>
      <c r="H37" s="303" t="s">
        <v>752</v>
      </c>
      <c r="I37" s="262" t="s">
        <v>669</v>
      </c>
      <c r="J37" s="66">
        <v>2513331538.4006343</v>
      </c>
      <c r="K37" s="66">
        <v>4867804094.8987007</v>
      </c>
      <c r="L37" s="296">
        <f>SUM(J37:K37)</f>
        <v>7381135633.2993355</v>
      </c>
    </row>
    <row r="38" spans="2:12">
      <c r="B38" s="374"/>
      <c r="C38" s="375"/>
      <c r="D38" s="375"/>
      <c r="E38" s="375"/>
      <c r="F38" s="376"/>
      <c r="H38" s="377"/>
      <c r="I38" s="378"/>
      <c r="J38" s="378"/>
      <c r="K38" s="378"/>
      <c r="L38" s="379"/>
    </row>
    <row r="39" spans="2:12">
      <c r="B39" s="303" t="s">
        <v>754</v>
      </c>
      <c r="C39" s="266" t="s">
        <v>502</v>
      </c>
      <c r="D39" s="263">
        <v>16.158301355782896</v>
      </c>
      <c r="E39" s="263">
        <v>0</v>
      </c>
      <c r="F39" s="310">
        <f>SUM(D39:E39)</f>
        <v>16.158301355782896</v>
      </c>
      <c r="H39" s="309" t="s">
        <v>754</v>
      </c>
      <c r="I39" s="266" t="s">
        <v>502</v>
      </c>
      <c r="J39" s="263">
        <v>851381762.97534251</v>
      </c>
      <c r="K39" s="263">
        <v>3444829273.9135566</v>
      </c>
      <c r="L39" s="310">
        <f>SUM(J39:K39)</f>
        <v>4296211036.8888988</v>
      </c>
    </row>
    <row r="40" spans="2:12">
      <c r="B40" s="374"/>
      <c r="C40" s="375"/>
      <c r="D40" s="375"/>
      <c r="E40" s="375"/>
      <c r="F40" s="376"/>
      <c r="H40" s="377"/>
      <c r="I40" s="378"/>
      <c r="J40" s="378"/>
      <c r="K40" s="378"/>
      <c r="L40" s="379"/>
    </row>
    <row r="41" spans="2:12">
      <c r="B41" s="303" t="s">
        <v>755</v>
      </c>
      <c r="C41" s="266" t="s">
        <v>549</v>
      </c>
      <c r="D41" s="263">
        <v>415100877.47140002</v>
      </c>
      <c r="E41" s="263">
        <v>263813388.3068493</v>
      </c>
      <c r="F41" s="310">
        <f>SUM(D41:E41)</f>
        <v>678914265.77824926</v>
      </c>
      <c r="H41" s="309" t="s">
        <v>755</v>
      </c>
      <c r="I41" s="266" t="s">
        <v>509</v>
      </c>
      <c r="J41" s="263">
        <v>77450999.999999985</v>
      </c>
      <c r="K41" s="263">
        <v>687680388.86301363</v>
      </c>
      <c r="L41" s="310">
        <f>SUM(J41:K41)</f>
        <v>765131388.86301363</v>
      </c>
    </row>
    <row r="42" spans="2:12">
      <c r="B42" s="374"/>
      <c r="C42" s="375"/>
      <c r="D42" s="375"/>
      <c r="E42" s="375"/>
      <c r="F42" s="376"/>
      <c r="H42" s="377"/>
      <c r="I42" s="378"/>
      <c r="J42" s="378"/>
      <c r="K42" s="378"/>
      <c r="L42" s="379"/>
    </row>
    <row r="43" spans="2:12">
      <c r="B43" s="303" t="s">
        <v>756</v>
      </c>
      <c r="C43" s="266" t="s">
        <v>552</v>
      </c>
      <c r="D43" s="263">
        <v>496289296.84920377</v>
      </c>
      <c r="E43" s="263">
        <v>482326906.35207868</v>
      </c>
      <c r="F43" s="310">
        <f>SUM(D43:E43)</f>
        <v>978616203.2012825</v>
      </c>
      <c r="H43" s="297" t="s">
        <v>756</v>
      </c>
      <c r="I43" s="266" t="s">
        <v>512</v>
      </c>
      <c r="J43" s="263">
        <v>56783048.972602688</v>
      </c>
      <c r="K43" s="263">
        <v>216180159.02739727</v>
      </c>
      <c r="L43" s="310">
        <f>SUM(J43:K43)</f>
        <v>272963207.99999994</v>
      </c>
    </row>
    <row r="44" spans="2:12">
      <c r="B44" s="374"/>
      <c r="C44" s="375"/>
      <c r="D44" s="375"/>
      <c r="E44" s="375"/>
      <c r="F44" s="376"/>
      <c r="H44" s="377"/>
      <c r="I44" s="378"/>
      <c r="J44" s="378"/>
      <c r="K44" s="378"/>
      <c r="L44" s="379"/>
    </row>
    <row r="45" spans="2:12">
      <c r="B45" s="303" t="s">
        <v>757</v>
      </c>
      <c r="C45" s="257" t="s">
        <v>757</v>
      </c>
      <c r="D45" s="276" t="s">
        <v>757</v>
      </c>
      <c r="E45" s="276" t="s">
        <v>757</v>
      </c>
      <c r="F45" s="315" t="s">
        <v>757</v>
      </c>
      <c r="H45" s="297" t="s">
        <v>759</v>
      </c>
      <c r="I45" s="266" t="s">
        <v>516</v>
      </c>
      <c r="J45" s="263">
        <v>77909747.129315078</v>
      </c>
      <c r="K45" s="263">
        <v>314051246.29589045</v>
      </c>
      <c r="L45" s="310">
        <f>SUM(J45:K45)</f>
        <v>391960993.42520553</v>
      </c>
    </row>
    <row r="46" spans="2:12">
      <c r="B46" s="374"/>
      <c r="C46" s="375"/>
      <c r="D46" s="375"/>
      <c r="E46" s="375"/>
      <c r="F46" s="376"/>
      <c r="H46" s="377"/>
      <c r="I46" s="378"/>
      <c r="J46" s="378"/>
      <c r="K46" s="378"/>
      <c r="L46" s="379"/>
    </row>
    <row r="47" spans="2:12">
      <c r="B47" s="303" t="s">
        <v>757</v>
      </c>
      <c r="C47" s="257" t="s">
        <v>757</v>
      </c>
      <c r="D47" s="276" t="s">
        <v>757</v>
      </c>
      <c r="E47" s="276" t="s">
        <v>757</v>
      </c>
      <c r="F47" s="315" t="s">
        <v>757</v>
      </c>
      <c r="H47" s="297" t="s">
        <v>760</v>
      </c>
      <c r="I47" s="266" t="s">
        <v>550</v>
      </c>
      <c r="J47" s="263">
        <v>429978335.12054801</v>
      </c>
      <c r="K47" s="263">
        <v>571840991.05890405</v>
      </c>
      <c r="L47" s="310">
        <f>SUM(J47:K47)</f>
        <v>1001819326.1794521</v>
      </c>
    </row>
    <row r="48" spans="2:12">
      <c r="B48" s="374"/>
      <c r="C48" s="375"/>
      <c r="D48" s="375"/>
      <c r="E48" s="375"/>
      <c r="F48" s="376"/>
      <c r="H48" s="377"/>
      <c r="I48" s="378"/>
      <c r="J48" s="378"/>
      <c r="K48" s="378"/>
      <c r="L48" s="379"/>
    </row>
    <row r="49" spans="2:12">
      <c r="B49" s="303" t="s">
        <v>757</v>
      </c>
      <c r="C49" s="257" t="s">
        <v>757</v>
      </c>
      <c r="D49" s="276" t="s">
        <v>757</v>
      </c>
      <c r="E49" s="276" t="s">
        <v>757</v>
      </c>
      <c r="F49" s="315" t="s">
        <v>757</v>
      </c>
      <c r="H49" s="297" t="s">
        <v>920</v>
      </c>
      <c r="I49" s="266" t="s">
        <v>668</v>
      </c>
      <c r="J49" s="263">
        <v>313412032.36328769</v>
      </c>
      <c r="K49" s="263">
        <v>1339749123.367671</v>
      </c>
      <c r="L49" s="310">
        <f>SUM(J49:K49)</f>
        <v>1653161155.7309587</v>
      </c>
    </row>
    <row r="50" spans="2:12">
      <c r="B50" s="374"/>
      <c r="C50" s="375"/>
      <c r="D50" s="375"/>
      <c r="E50" s="375"/>
      <c r="F50" s="376"/>
      <c r="H50" s="377"/>
      <c r="I50" s="378"/>
      <c r="J50" s="378"/>
      <c r="K50" s="378"/>
      <c r="L50" s="379"/>
    </row>
    <row r="51" spans="2:12">
      <c r="B51" s="303" t="s">
        <v>757</v>
      </c>
      <c r="C51" s="257" t="s">
        <v>757</v>
      </c>
      <c r="D51" s="276" t="s">
        <v>757</v>
      </c>
      <c r="E51" s="276" t="s">
        <v>757</v>
      </c>
      <c r="F51" s="315" t="s">
        <v>757</v>
      </c>
      <c r="H51" s="297" t="s">
        <v>917</v>
      </c>
      <c r="I51" s="266" t="s">
        <v>552</v>
      </c>
      <c r="J51" s="263">
        <v>497941309.60273969</v>
      </c>
      <c r="K51" s="263">
        <v>1035230860.0046029</v>
      </c>
      <c r="L51" s="310">
        <f>SUM(J51:K51)</f>
        <v>1533172169.6073427</v>
      </c>
    </row>
    <row r="52" spans="2:12">
      <c r="B52" s="374"/>
      <c r="C52" s="375"/>
      <c r="D52" s="375"/>
      <c r="E52" s="375"/>
      <c r="F52" s="376"/>
      <c r="H52" s="377"/>
      <c r="I52" s="378"/>
      <c r="J52" s="378"/>
      <c r="K52" s="378"/>
      <c r="L52" s="379"/>
    </row>
    <row r="53" spans="2:12">
      <c r="B53" s="303" t="s">
        <v>757</v>
      </c>
      <c r="C53" s="257" t="s">
        <v>757</v>
      </c>
      <c r="D53" s="276" t="s">
        <v>757</v>
      </c>
      <c r="E53" s="276" t="s">
        <v>757</v>
      </c>
      <c r="F53" s="315" t="s">
        <v>757</v>
      </c>
      <c r="H53" s="297" t="s">
        <v>918</v>
      </c>
      <c r="I53" s="266" t="s">
        <v>537</v>
      </c>
      <c r="J53" s="263">
        <v>219452000</v>
      </c>
      <c r="K53" s="263">
        <v>809710503.58082199</v>
      </c>
      <c r="L53" s="310">
        <f>SUM(J53:K53)</f>
        <v>1029162503.580822</v>
      </c>
    </row>
    <row r="54" spans="2:12">
      <c r="B54" s="374"/>
      <c r="C54" s="375"/>
      <c r="D54" s="375"/>
      <c r="E54" s="375"/>
      <c r="F54" s="376"/>
      <c r="H54" s="377"/>
      <c r="I54" s="378"/>
      <c r="J54" s="378"/>
      <c r="K54" s="378"/>
      <c r="L54" s="379"/>
    </row>
    <row r="55" spans="2:12">
      <c r="B55" s="303" t="s">
        <v>757</v>
      </c>
      <c r="C55" s="257" t="s">
        <v>757</v>
      </c>
      <c r="D55" s="276" t="s">
        <v>757</v>
      </c>
      <c r="E55" s="276" t="s">
        <v>757</v>
      </c>
      <c r="F55" s="315" t="s">
        <v>757</v>
      </c>
      <c r="H55" s="297" t="s">
        <v>921</v>
      </c>
      <c r="I55" s="266" t="s">
        <v>549</v>
      </c>
      <c r="J55" s="263">
        <v>258132769.90758219</v>
      </c>
      <c r="K55" s="263">
        <v>603760399.07095897</v>
      </c>
      <c r="L55" s="296">
        <f>SUM(J55:K55)</f>
        <v>861893168.97854114</v>
      </c>
    </row>
    <row r="56" spans="2:12">
      <c r="B56" s="374"/>
      <c r="C56" s="375"/>
      <c r="D56" s="375"/>
      <c r="E56" s="375"/>
      <c r="F56" s="376"/>
      <c r="H56" s="377"/>
      <c r="I56" s="378"/>
      <c r="J56" s="378"/>
      <c r="K56" s="378"/>
      <c r="L56" s="379"/>
    </row>
    <row r="57" spans="2:12" ht="15" thickBot="1">
      <c r="B57" s="316" t="s">
        <v>757</v>
      </c>
      <c r="C57" s="317" t="s">
        <v>757</v>
      </c>
      <c r="D57" s="318" t="s">
        <v>757</v>
      </c>
      <c r="E57" s="318" t="s">
        <v>757</v>
      </c>
      <c r="F57" s="319" t="s">
        <v>757</v>
      </c>
      <c r="H57" s="298" t="s">
        <v>922</v>
      </c>
      <c r="I57" s="311" t="s">
        <v>551</v>
      </c>
      <c r="J57" s="312">
        <v>30112000.000000004</v>
      </c>
      <c r="K57" s="312">
        <v>28698567.630136982</v>
      </c>
      <c r="L57" s="300">
        <f>SUM(J57:K57)</f>
        <v>58810567.630136982</v>
      </c>
    </row>
    <row r="58" spans="2:12" ht="7.5" customHeight="1" thickBot="1">
      <c r="B58" s="256"/>
      <c r="C58" s="256"/>
      <c r="D58" s="259"/>
      <c r="E58" s="259"/>
      <c r="F58" s="259"/>
      <c r="H58" s="256"/>
      <c r="I58" s="256"/>
      <c r="J58" s="259"/>
      <c r="K58" s="259"/>
      <c r="L58" s="259"/>
    </row>
    <row r="59" spans="2:12" s="268" customFormat="1" ht="24.75" customHeight="1" thickBot="1">
      <c r="B59" s="568" t="s">
        <v>5</v>
      </c>
      <c r="C59" s="569"/>
      <c r="D59" s="267">
        <f>SUM(D37:D58)</f>
        <v>1648102710.0278766</v>
      </c>
      <c r="E59" s="267">
        <f>SUM(E37:E58)</f>
        <v>1313387956.6616266</v>
      </c>
      <c r="F59" s="267">
        <f>SUM(F37:F58)</f>
        <v>2961490666.6895032</v>
      </c>
      <c r="H59" s="570" t="s">
        <v>5</v>
      </c>
      <c r="I59" s="572"/>
      <c r="J59" s="269">
        <f>SUM(J37:J58)</f>
        <v>5325885544.4720516</v>
      </c>
      <c r="K59" s="269">
        <f>SUM(K37:K58)</f>
        <v>13919535607.711657</v>
      </c>
      <c r="L59" s="269">
        <f>SUM(L37:L58)</f>
        <v>19245421152.183712</v>
      </c>
    </row>
    <row r="60" spans="2:12"/>
  </sheetData>
  <mergeCells count="17">
    <mergeCell ref="B59:C59"/>
    <mergeCell ref="H33:L33"/>
    <mergeCell ref="H59:I59"/>
    <mergeCell ref="B4:F4"/>
    <mergeCell ref="B30:C30"/>
    <mergeCell ref="H4:L4"/>
    <mergeCell ref="H30:I30"/>
    <mergeCell ref="B33:F33"/>
    <mergeCell ref="H36:I36"/>
    <mergeCell ref="J36:L36"/>
    <mergeCell ref="B36:C36"/>
    <mergeCell ref="D36:F36"/>
    <mergeCell ref="B2:L2"/>
    <mergeCell ref="D7:F7"/>
    <mergeCell ref="B7:C7"/>
    <mergeCell ref="H7:I7"/>
    <mergeCell ref="J7:L7"/>
  </mergeCells>
  <dataValidations count="1">
    <dataValidation type="custom" allowBlank="1" showInputMessage="1" showErrorMessage="1" sqref="B8:F30 H8:L30 B37:F59 H37:L59">
      <formula1>" "</formula1>
    </dataValidation>
  </dataValidation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/>
  <dimension ref="A1:WVT60"/>
  <sheetViews>
    <sheetView showGridLines="0" workbookViewId="0"/>
  </sheetViews>
  <sheetFormatPr defaultColWidth="0" defaultRowHeight="15" zeroHeight="1"/>
  <cols>
    <col min="1" max="2" width="2.85546875" style="43" customWidth="1"/>
    <col min="3" max="3" width="6" style="44" customWidth="1"/>
    <col min="4" max="4" width="14.140625" style="46" customWidth="1"/>
    <col min="5" max="5" width="15.28515625" style="44" customWidth="1"/>
    <col min="6" max="6" width="16.28515625" style="44" customWidth="1"/>
    <col min="7" max="7" width="15.28515625" style="44" customWidth="1"/>
    <col min="8" max="8" width="16.42578125" style="44" customWidth="1"/>
    <col min="9" max="11" width="2.85546875" style="43" customWidth="1"/>
    <col min="12" max="12" width="5.7109375" style="44" customWidth="1"/>
    <col min="13" max="13" width="14.42578125" style="46" customWidth="1"/>
    <col min="14" max="14" width="15.7109375" style="44" customWidth="1"/>
    <col min="15" max="15" width="16.28515625" style="44" customWidth="1"/>
    <col min="16" max="16" width="15.28515625" style="44" customWidth="1"/>
    <col min="17" max="17" width="17.42578125" style="44" customWidth="1"/>
    <col min="18" max="19" width="2.85546875" style="43" customWidth="1"/>
    <col min="20" max="20" width="1.85546875" style="43" hidden="1"/>
    <col min="21" max="23" width="4.85546875" style="43" hidden="1"/>
    <col min="24" max="258" width="9.140625" style="43" hidden="1"/>
    <col min="259" max="259" width="2.42578125" style="43" hidden="1"/>
    <col min="260" max="260" width="6" style="43" hidden="1"/>
    <col min="261" max="261" width="16.28515625" style="43" hidden="1"/>
    <col min="262" max="262" width="14.7109375" style="43" hidden="1"/>
    <col min="263" max="263" width="16.28515625" style="43" hidden="1"/>
    <col min="264" max="264" width="15.28515625" style="43" hidden="1"/>
    <col min="265" max="265" width="14.5703125" style="43" hidden="1"/>
    <col min="266" max="267" width="9.140625" style="43" hidden="1"/>
    <col min="268" max="268" width="13.42578125" style="43" hidden="1"/>
    <col min="269" max="514" width="9.140625" style="43" hidden="1"/>
    <col min="515" max="515" width="2.42578125" style="43" hidden="1"/>
    <col min="516" max="516" width="6" style="43" hidden="1"/>
    <col min="517" max="517" width="16.28515625" style="43" hidden="1"/>
    <col min="518" max="518" width="14.7109375" style="43" hidden="1"/>
    <col min="519" max="519" width="16.28515625" style="43" hidden="1"/>
    <col min="520" max="520" width="15.28515625" style="43" hidden="1"/>
    <col min="521" max="521" width="14.5703125" style="43" hidden="1"/>
    <col min="522" max="523" width="9.140625" style="43" hidden="1"/>
    <col min="524" max="524" width="13.42578125" style="43" hidden="1"/>
    <col min="525" max="770" width="9.140625" style="43" hidden="1"/>
    <col min="771" max="771" width="2.42578125" style="43" hidden="1"/>
    <col min="772" max="772" width="6" style="43" hidden="1"/>
    <col min="773" max="773" width="16.28515625" style="43" hidden="1"/>
    <col min="774" max="774" width="14.7109375" style="43" hidden="1"/>
    <col min="775" max="775" width="16.28515625" style="43" hidden="1"/>
    <col min="776" max="776" width="15.28515625" style="43" hidden="1"/>
    <col min="777" max="777" width="14.5703125" style="43" hidden="1"/>
    <col min="778" max="779" width="9.140625" style="43" hidden="1"/>
    <col min="780" max="780" width="13.42578125" style="43" hidden="1"/>
    <col min="781" max="1026" width="9.140625" style="43" hidden="1"/>
    <col min="1027" max="1027" width="2.42578125" style="43" hidden="1"/>
    <col min="1028" max="1028" width="6" style="43" hidden="1"/>
    <col min="1029" max="1029" width="16.28515625" style="43" hidden="1"/>
    <col min="1030" max="1030" width="14.7109375" style="43" hidden="1"/>
    <col min="1031" max="1031" width="16.28515625" style="43" hidden="1"/>
    <col min="1032" max="1032" width="15.28515625" style="43" hidden="1"/>
    <col min="1033" max="1033" width="14.5703125" style="43" hidden="1"/>
    <col min="1034" max="1035" width="9.140625" style="43" hidden="1"/>
    <col min="1036" max="1036" width="13.42578125" style="43" hidden="1"/>
    <col min="1037" max="1282" width="9.140625" style="43" hidden="1"/>
    <col min="1283" max="1283" width="2.42578125" style="43" hidden="1"/>
    <col min="1284" max="1284" width="6" style="43" hidden="1"/>
    <col min="1285" max="1285" width="16.28515625" style="43" hidden="1"/>
    <col min="1286" max="1286" width="14.7109375" style="43" hidden="1"/>
    <col min="1287" max="1287" width="16.28515625" style="43" hidden="1"/>
    <col min="1288" max="1288" width="15.28515625" style="43" hidden="1"/>
    <col min="1289" max="1289" width="14.5703125" style="43" hidden="1"/>
    <col min="1290" max="1291" width="9.140625" style="43" hidden="1"/>
    <col min="1292" max="1292" width="13.42578125" style="43" hidden="1"/>
    <col min="1293" max="1538" width="9.140625" style="43" hidden="1"/>
    <col min="1539" max="1539" width="2.42578125" style="43" hidden="1"/>
    <col min="1540" max="1540" width="6" style="43" hidden="1"/>
    <col min="1541" max="1541" width="16.28515625" style="43" hidden="1"/>
    <col min="1542" max="1542" width="14.7109375" style="43" hidden="1"/>
    <col min="1543" max="1543" width="16.28515625" style="43" hidden="1"/>
    <col min="1544" max="1544" width="15.28515625" style="43" hidden="1"/>
    <col min="1545" max="1545" width="14.5703125" style="43" hidden="1"/>
    <col min="1546" max="1547" width="9.140625" style="43" hidden="1"/>
    <col min="1548" max="1548" width="13.42578125" style="43" hidden="1"/>
    <col min="1549" max="1794" width="9.140625" style="43" hidden="1"/>
    <col min="1795" max="1795" width="2.42578125" style="43" hidden="1"/>
    <col min="1796" max="1796" width="6" style="43" hidden="1"/>
    <col min="1797" max="1797" width="16.28515625" style="43" hidden="1"/>
    <col min="1798" max="1798" width="14.7109375" style="43" hidden="1"/>
    <col min="1799" max="1799" width="16.28515625" style="43" hidden="1"/>
    <col min="1800" max="1800" width="15.28515625" style="43" hidden="1"/>
    <col min="1801" max="1801" width="14.5703125" style="43" hidden="1"/>
    <col min="1802" max="1803" width="9.140625" style="43" hidden="1"/>
    <col min="1804" max="1804" width="13.42578125" style="43" hidden="1"/>
    <col min="1805" max="2050" width="9.140625" style="43" hidden="1"/>
    <col min="2051" max="2051" width="2.42578125" style="43" hidden="1"/>
    <col min="2052" max="2052" width="6" style="43" hidden="1"/>
    <col min="2053" max="2053" width="16.28515625" style="43" hidden="1"/>
    <col min="2054" max="2054" width="14.7109375" style="43" hidden="1"/>
    <col min="2055" max="2055" width="16.28515625" style="43" hidden="1"/>
    <col min="2056" max="2056" width="15.28515625" style="43" hidden="1"/>
    <col min="2057" max="2057" width="14.5703125" style="43" hidden="1"/>
    <col min="2058" max="2059" width="9.140625" style="43" hidden="1"/>
    <col min="2060" max="2060" width="13.42578125" style="43" hidden="1"/>
    <col min="2061" max="2306" width="9.140625" style="43" hidden="1"/>
    <col min="2307" max="2307" width="2.42578125" style="43" hidden="1"/>
    <col min="2308" max="2308" width="6" style="43" hidden="1"/>
    <col min="2309" max="2309" width="16.28515625" style="43" hidden="1"/>
    <col min="2310" max="2310" width="14.7109375" style="43" hidden="1"/>
    <col min="2311" max="2311" width="16.28515625" style="43" hidden="1"/>
    <col min="2312" max="2312" width="15.28515625" style="43" hidden="1"/>
    <col min="2313" max="2313" width="14.5703125" style="43" hidden="1"/>
    <col min="2314" max="2315" width="9.140625" style="43" hidden="1"/>
    <col min="2316" max="2316" width="13.42578125" style="43" hidden="1"/>
    <col min="2317" max="2562" width="9.140625" style="43" hidden="1"/>
    <col min="2563" max="2563" width="2.42578125" style="43" hidden="1"/>
    <col min="2564" max="2564" width="6" style="43" hidden="1"/>
    <col min="2565" max="2565" width="16.28515625" style="43" hidden="1"/>
    <col min="2566" max="2566" width="14.7109375" style="43" hidden="1"/>
    <col min="2567" max="2567" width="16.28515625" style="43" hidden="1"/>
    <col min="2568" max="2568" width="15.28515625" style="43" hidden="1"/>
    <col min="2569" max="2569" width="14.5703125" style="43" hidden="1"/>
    <col min="2570" max="2571" width="9.140625" style="43" hidden="1"/>
    <col min="2572" max="2572" width="13.42578125" style="43" hidden="1"/>
    <col min="2573" max="2818" width="9.140625" style="43" hidden="1"/>
    <col min="2819" max="2819" width="2.42578125" style="43" hidden="1"/>
    <col min="2820" max="2820" width="6" style="43" hidden="1"/>
    <col min="2821" max="2821" width="16.28515625" style="43" hidden="1"/>
    <col min="2822" max="2822" width="14.7109375" style="43" hidden="1"/>
    <col min="2823" max="2823" width="16.28515625" style="43" hidden="1"/>
    <col min="2824" max="2824" width="15.28515625" style="43" hidden="1"/>
    <col min="2825" max="2825" width="14.5703125" style="43" hidden="1"/>
    <col min="2826" max="2827" width="9.140625" style="43" hidden="1"/>
    <col min="2828" max="2828" width="13.42578125" style="43" hidden="1"/>
    <col min="2829" max="3074" width="9.140625" style="43" hidden="1"/>
    <col min="3075" max="3075" width="2.42578125" style="43" hidden="1"/>
    <col min="3076" max="3076" width="6" style="43" hidden="1"/>
    <col min="3077" max="3077" width="16.28515625" style="43" hidden="1"/>
    <col min="3078" max="3078" width="14.7109375" style="43" hidden="1"/>
    <col min="3079" max="3079" width="16.28515625" style="43" hidden="1"/>
    <col min="3080" max="3080" width="15.28515625" style="43" hidden="1"/>
    <col min="3081" max="3081" width="14.5703125" style="43" hidden="1"/>
    <col min="3082" max="3083" width="9.140625" style="43" hidden="1"/>
    <col min="3084" max="3084" width="13.42578125" style="43" hidden="1"/>
    <col min="3085" max="3330" width="9.140625" style="43" hidden="1"/>
    <col min="3331" max="3331" width="2.42578125" style="43" hidden="1"/>
    <col min="3332" max="3332" width="6" style="43" hidden="1"/>
    <col min="3333" max="3333" width="16.28515625" style="43" hidden="1"/>
    <col min="3334" max="3334" width="14.7109375" style="43" hidden="1"/>
    <col min="3335" max="3335" width="16.28515625" style="43" hidden="1"/>
    <col min="3336" max="3336" width="15.28515625" style="43" hidden="1"/>
    <col min="3337" max="3337" width="14.5703125" style="43" hidden="1"/>
    <col min="3338" max="3339" width="9.140625" style="43" hidden="1"/>
    <col min="3340" max="3340" width="13.42578125" style="43" hidden="1"/>
    <col min="3341" max="3586" width="9.140625" style="43" hidden="1"/>
    <col min="3587" max="3587" width="2.42578125" style="43" hidden="1"/>
    <col min="3588" max="3588" width="6" style="43" hidden="1"/>
    <col min="3589" max="3589" width="16.28515625" style="43" hidden="1"/>
    <col min="3590" max="3590" width="14.7109375" style="43" hidden="1"/>
    <col min="3591" max="3591" width="16.28515625" style="43" hidden="1"/>
    <col min="3592" max="3592" width="15.28515625" style="43" hidden="1"/>
    <col min="3593" max="3593" width="14.5703125" style="43" hidden="1"/>
    <col min="3594" max="3595" width="9.140625" style="43" hidden="1"/>
    <col min="3596" max="3596" width="13.42578125" style="43" hidden="1"/>
    <col min="3597" max="3842" width="9.140625" style="43" hidden="1"/>
    <col min="3843" max="3843" width="2.42578125" style="43" hidden="1"/>
    <col min="3844" max="3844" width="6" style="43" hidden="1"/>
    <col min="3845" max="3845" width="16.28515625" style="43" hidden="1"/>
    <col min="3846" max="3846" width="14.7109375" style="43" hidden="1"/>
    <col min="3847" max="3847" width="16.28515625" style="43" hidden="1"/>
    <col min="3848" max="3848" width="15.28515625" style="43" hidden="1"/>
    <col min="3849" max="3849" width="14.5703125" style="43" hidden="1"/>
    <col min="3850" max="3851" width="9.140625" style="43" hidden="1"/>
    <col min="3852" max="3852" width="13.42578125" style="43" hidden="1"/>
    <col min="3853" max="4098" width="9.140625" style="43" hidden="1"/>
    <col min="4099" max="4099" width="2.42578125" style="43" hidden="1"/>
    <col min="4100" max="4100" width="6" style="43" hidden="1"/>
    <col min="4101" max="4101" width="16.28515625" style="43" hidden="1"/>
    <col min="4102" max="4102" width="14.7109375" style="43" hidden="1"/>
    <col min="4103" max="4103" width="16.28515625" style="43" hidden="1"/>
    <col min="4104" max="4104" width="15.28515625" style="43" hidden="1"/>
    <col min="4105" max="4105" width="14.5703125" style="43" hidden="1"/>
    <col min="4106" max="4107" width="9.140625" style="43" hidden="1"/>
    <col min="4108" max="4108" width="13.42578125" style="43" hidden="1"/>
    <col min="4109" max="4354" width="9.140625" style="43" hidden="1"/>
    <col min="4355" max="4355" width="2.42578125" style="43" hidden="1"/>
    <col min="4356" max="4356" width="6" style="43" hidden="1"/>
    <col min="4357" max="4357" width="16.28515625" style="43" hidden="1"/>
    <col min="4358" max="4358" width="14.7109375" style="43" hidden="1"/>
    <col min="4359" max="4359" width="16.28515625" style="43" hidden="1"/>
    <col min="4360" max="4360" width="15.28515625" style="43" hidden="1"/>
    <col min="4361" max="4361" width="14.5703125" style="43" hidden="1"/>
    <col min="4362" max="4363" width="9.140625" style="43" hidden="1"/>
    <col min="4364" max="4364" width="13.42578125" style="43" hidden="1"/>
    <col min="4365" max="4610" width="9.140625" style="43" hidden="1"/>
    <col min="4611" max="4611" width="2.42578125" style="43" hidden="1"/>
    <col min="4612" max="4612" width="6" style="43" hidden="1"/>
    <col min="4613" max="4613" width="16.28515625" style="43" hidden="1"/>
    <col min="4614" max="4614" width="14.7109375" style="43" hidden="1"/>
    <col min="4615" max="4615" width="16.28515625" style="43" hidden="1"/>
    <col min="4616" max="4616" width="15.28515625" style="43" hidden="1"/>
    <col min="4617" max="4617" width="14.5703125" style="43" hidden="1"/>
    <col min="4618" max="4619" width="9.140625" style="43" hidden="1"/>
    <col min="4620" max="4620" width="13.42578125" style="43" hidden="1"/>
    <col min="4621" max="4866" width="9.140625" style="43" hidden="1"/>
    <col min="4867" max="4867" width="2.42578125" style="43" hidden="1"/>
    <col min="4868" max="4868" width="6" style="43" hidden="1"/>
    <col min="4869" max="4869" width="16.28515625" style="43" hidden="1"/>
    <col min="4870" max="4870" width="14.7109375" style="43" hidden="1"/>
    <col min="4871" max="4871" width="16.28515625" style="43" hidden="1"/>
    <col min="4872" max="4872" width="15.28515625" style="43" hidden="1"/>
    <col min="4873" max="4873" width="14.5703125" style="43" hidden="1"/>
    <col min="4874" max="4875" width="9.140625" style="43" hidden="1"/>
    <col min="4876" max="4876" width="13.42578125" style="43" hidden="1"/>
    <col min="4877" max="5122" width="9.140625" style="43" hidden="1"/>
    <col min="5123" max="5123" width="2.42578125" style="43" hidden="1"/>
    <col min="5124" max="5124" width="6" style="43" hidden="1"/>
    <col min="5125" max="5125" width="16.28515625" style="43" hidden="1"/>
    <col min="5126" max="5126" width="14.7109375" style="43" hidden="1"/>
    <col min="5127" max="5127" width="16.28515625" style="43" hidden="1"/>
    <col min="5128" max="5128" width="15.28515625" style="43" hidden="1"/>
    <col min="5129" max="5129" width="14.5703125" style="43" hidden="1"/>
    <col min="5130" max="5131" width="9.140625" style="43" hidden="1"/>
    <col min="5132" max="5132" width="13.42578125" style="43" hidden="1"/>
    <col min="5133" max="5378" width="9.140625" style="43" hidden="1"/>
    <col min="5379" max="5379" width="2.42578125" style="43" hidden="1"/>
    <col min="5380" max="5380" width="6" style="43" hidden="1"/>
    <col min="5381" max="5381" width="16.28515625" style="43" hidden="1"/>
    <col min="5382" max="5382" width="14.7109375" style="43" hidden="1"/>
    <col min="5383" max="5383" width="16.28515625" style="43" hidden="1"/>
    <col min="5384" max="5384" width="15.28515625" style="43" hidden="1"/>
    <col min="5385" max="5385" width="14.5703125" style="43" hidden="1"/>
    <col min="5386" max="5387" width="9.140625" style="43" hidden="1"/>
    <col min="5388" max="5388" width="13.42578125" style="43" hidden="1"/>
    <col min="5389" max="5634" width="9.140625" style="43" hidden="1"/>
    <col min="5635" max="5635" width="2.42578125" style="43" hidden="1"/>
    <col min="5636" max="5636" width="6" style="43" hidden="1"/>
    <col min="5637" max="5637" width="16.28515625" style="43" hidden="1"/>
    <col min="5638" max="5638" width="14.7109375" style="43" hidden="1"/>
    <col min="5639" max="5639" width="16.28515625" style="43" hidden="1"/>
    <col min="5640" max="5640" width="15.28515625" style="43" hidden="1"/>
    <col min="5641" max="5641" width="14.5703125" style="43" hidden="1"/>
    <col min="5642" max="5643" width="9.140625" style="43" hidden="1"/>
    <col min="5644" max="5644" width="13.42578125" style="43" hidden="1"/>
    <col min="5645" max="5890" width="9.140625" style="43" hidden="1"/>
    <col min="5891" max="5891" width="2.42578125" style="43" hidden="1"/>
    <col min="5892" max="5892" width="6" style="43" hidden="1"/>
    <col min="5893" max="5893" width="16.28515625" style="43" hidden="1"/>
    <col min="5894" max="5894" width="14.7109375" style="43" hidden="1"/>
    <col min="5895" max="5895" width="16.28515625" style="43" hidden="1"/>
    <col min="5896" max="5896" width="15.28515625" style="43" hidden="1"/>
    <col min="5897" max="5897" width="14.5703125" style="43" hidden="1"/>
    <col min="5898" max="5899" width="9.140625" style="43" hidden="1"/>
    <col min="5900" max="5900" width="13.42578125" style="43" hidden="1"/>
    <col min="5901" max="6146" width="9.140625" style="43" hidden="1"/>
    <col min="6147" max="6147" width="2.42578125" style="43" hidden="1"/>
    <col min="6148" max="6148" width="6" style="43" hidden="1"/>
    <col min="6149" max="6149" width="16.28515625" style="43" hidden="1"/>
    <col min="6150" max="6150" width="14.7109375" style="43" hidden="1"/>
    <col min="6151" max="6151" width="16.28515625" style="43" hidden="1"/>
    <col min="6152" max="6152" width="15.28515625" style="43" hidden="1"/>
    <col min="6153" max="6153" width="14.5703125" style="43" hidden="1"/>
    <col min="6154" max="6155" width="9.140625" style="43" hidden="1"/>
    <col min="6156" max="6156" width="13.42578125" style="43" hidden="1"/>
    <col min="6157" max="6402" width="9.140625" style="43" hidden="1"/>
    <col min="6403" max="6403" width="2.42578125" style="43" hidden="1"/>
    <col min="6404" max="6404" width="6" style="43" hidden="1"/>
    <col min="6405" max="6405" width="16.28515625" style="43" hidden="1"/>
    <col min="6406" max="6406" width="14.7109375" style="43" hidden="1"/>
    <col min="6407" max="6407" width="16.28515625" style="43" hidden="1"/>
    <col min="6408" max="6408" width="15.28515625" style="43" hidden="1"/>
    <col min="6409" max="6409" width="14.5703125" style="43" hidden="1"/>
    <col min="6410" max="6411" width="9.140625" style="43" hidden="1"/>
    <col min="6412" max="6412" width="13.42578125" style="43" hidden="1"/>
    <col min="6413" max="6658" width="9.140625" style="43" hidden="1"/>
    <col min="6659" max="6659" width="2.42578125" style="43" hidden="1"/>
    <col min="6660" max="6660" width="6" style="43" hidden="1"/>
    <col min="6661" max="6661" width="16.28515625" style="43" hidden="1"/>
    <col min="6662" max="6662" width="14.7109375" style="43" hidden="1"/>
    <col min="6663" max="6663" width="16.28515625" style="43" hidden="1"/>
    <col min="6664" max="6664" width="15.28515625" style="43" hidden="1"/>
    <col min="6665" max="6665" width="14.5703125" style="43" hidden="1"/>
    <col min="6666" max="6667" width="9.140625" style="43" hidden="1"/>
    <col min="6668" max="6668" width="13.42578125" style="43" hidden="1"/>
    <col min="6669" max="6914" width="9.140625" style="43" hidden="1"/>
    <col min="6915" max="6915" width="2.42578125" style="43" hidden="1"/>
    <col min="6916" max="6916" width="6" style="43" hidden="1"/>
    <col min="6917" max="6917" width="16.28515625" style="43" hidden="1"/>
    <col min="6918" max="6918" width="14.7109375" style="43" hidden="1"/>
    <col min="6919" max="6919" width="16.28515625" style="43" hidden="1"/>
    <col min="6920" max="6920" width="15.28515625" style="43" hidden="1"/>
    <col min="6921" max="6921" width="14.5703125" style="43" hidden="1"/>
    <col min="6922" max="6923" width="9.140625" style="43" hidden="1"/>
    <col min="6924" max="6924" width="13.42578125" style="43" hidden="1"/>
    <col min="6925" max="7170" width="9.140625" style="43" hidden="1"/>
    <col min="7171" max="7171" width="2.42578125" style="43" hidden="1"/>
    <col min="7172" max="7172" width="6" style="43" hidden="1"/>
    <col min="7173" max="7173" width="16.28515625" style="43" hidden="1"/>
    <col min="7174" max="7174" width="14.7109375" style="43" hidden="1"/>
    <col min="7175" max="7175" width="16.28515625" style="43" hidden="1"/>
    <col min="7176" max="7176" width="15.28515625" style="43" hidden="1"/>
    <col min="7177" max="7177" width="14.5703125" style="43" hidden="1"/>
    <col min="7178" max="7179" width="9.140625" style="43" hidden="1"/>
    <col min="7180" max="7180" width="13.42578125" style="43" hidden="1"/>
    <col min="7181" max="7426" width="9.140625" style="43" hidden="1"/>
    <col min="7427" max="7427" width="2.42578125" style="43" hidden="1"/>
    <col min="7428" max="7428" width="6" style="43" hidden="1"/>
    <col min="7429" max="7429" width="16.28515625" style="43" hidden="1"/>
    <col min="7430" max="7430" width="14.7109375" style="43" hidden="1"/>
    <col min="7431" max="7431" width="16.28515625" style="43" hidden="1"/>
    <col min="7432" max="7432" width="15.28515625" style="43" hidden="1"/>
    <col min="7433" max="7433" width="14.5703125" style="43" hidden="1"/>
    <col min="7434" max="7435" width="9.140625" style="43" hidden="1"/>
    <col min="7436" max="7436" width="13.42578125" style="43" hidden="1"/>
    <col min="7437" max="7682" width="9.140625" style="43" hidden="1"/>
    <col min="7683" max="7683" width="2.42578125" style="43" hidden="1"/>
    <col min="7684" max="7684" width="6" style="43" hidden="1"/>
    <col min="7685" max="7685" width="16.28515625" style="43" hidden="1"/>
    <col min="7686" max="7686" width="14.7109375" style="43" hidden="1"/>
    <col min="7687" max="7687" width="16.28515625" style="43" hidden="1"/>
    <col min="7688" max="7688" width="15.28515625" style="43" hidden="1"/>
    <col min="7689" max="7689" width="14.5703125" style="43" hidden="1"/>
    <col min="7690" max="7691" width="9.140625" style="43" hidden="1"/>
    <col min="7692" max="7692" width="13.42578125" style="43" hidden="1"/>
    <col min="7693" max="7938" width="9.140625" style="43" hidden="1"/>
    <col min="7939" max="7939" width="2.42578125" style="43" hidden="1"/>
    <col min="7940" max="7940" width="6" style="43" hidden="1"/>
    <col min="7941" max="7941" width="16.28515625" style="43" hidden="1"/>
    <col min="7942" max="7942" width="14.7109375" style="43" hidden="1"/>
    <col min="7943" max="7943" width="16.28515625" style="43" hidden="1"/>
    <col min="7944" max="7944" width="15.28515625" style="43" hidden="1"/>
    <col min="7945" max="7945" width="14.5703125" style="43" hidden="1"/>
    <col min="7946" max="7947" width="9.140625" style="43" hidden="1"/>
    <col min="7948" max="7948" width="13.42578125" style="43" hidden="1"/>
    <col min="7949" max="8194" width="9.140625" style="43" hidden="1"/>
    <col min="8195" max="8195" width="2.42578125" style="43" hidden="1"/>
    <col min="8196" max="8196" width="6" style="43" hidden="1"/>
    <col min="8197" max="8197" width="16.28515625" style="43" hidden="1"/>
    <col min="8198" max="8198" width="14.7109375" style="43" hidden="1"/>
    <col min="8199" max="8199" width="16.28515625" style="43" hidden="1"/>
    <col min="8200" max="8200" width="15.28515625" style="43" hidden="1"/>
    <col min="8201" max="8201" width="14.5703125" style="43" hidden="1"/>
    <col min="8202" max="8203" width="9.140625" style="43" hidden="1"/>
    <col min="8204" max="8204" width="13.42578125" style="43" hidden="1"/>
    <col min="8205" max="8450" width="9.140625" style="43" hidden="1"/>
    <col min="8451" max="8451" width="2.42578125" style="43" hidden="1"/>
    <col min="8452" max="8452" width="6" style="43" hidden="1"/>
    <col min="8453" max="8453" width="16.28515625" style="43" hidden="1"/>
    <col min="8454" max="8454" width="14.7109375" style="43" hidden="1"/>
    <col min="8455" max="8455" width="16.28515625" style="43" hidden="1"/>
    <col min="8456" max="8456" width="15.28515625" style="43" hidden="1"/>
    <col min="8457" max="8457" width="14.5703125" style="43" hidden="1"/>
    <col min="8458" max="8459" width="9.140625" style="43" hidden="1"/>
    <col min="8460" max="8460" width="13.42578125" style="43" hidden="1"/>
    <col min="8461" max="8706" width="9.140625" style="43" hidden="1"/>
    <col min="8707" max="8707" width="2.42578125" style="43" hidden="1"/>
    <col min="8708" max="8708" width="6" style="43" hidden="1"/>
    <col min="8709" max="8709" width="16.28515625" style="43" hidden="1"/>
    <col min="8710" max="8710" width="14.7109375" style="43" hidden="1"/>
    <col min="8711" max="8711" width="16.28515625" style="43" hidden="1"/>
    <col min="8712" max="8712" width="15.28515625" style="43" hidden="1"/>
    <col min="8713" max="8713" width="14.5703125" style="43" hidden="1"/>
    <col min="8714" max="8715" width="9.140625" style="43" hidden="1"/>
    <col min="8716" max="8716" width="13.42578125" style="43" hidden="1"/>
    <col min="8717" max="8962" width="9.140625" style="43" hidden="1"/>
    <col min="8963" max="8963" width="2.42578125" style="43" hidden="1"/>
    <col min="8964" max="8964" width="6" style="43" hidden="1"/>
    <col min="8965" max="8965" width="16.28515625" style="43" hidden="1"/>
    <col min="8966" max="8966" width="14.7109375" style="43" hidden="1"/>
    <col min="8967" max="8967" width="16.28515625" style="43" hidden="1"/>
    <col min="8968" max="8968" width="15.28515625" style="43" hidden="1"/>
    <col min="8969" max="8969" width="14.5703125" style="43" hidden="1"/>
    <col min="8970" max="8971" width="9.140625" style="43" hidden="1"/>
    <col min="8972" max="8972" width="13.42578125" style="43" hidden="1"/>
    <col min="8973" max="9218" width="9.140625" style="43" hidden="1"/>
    <col min="9219" max="9219" width="2.42578125" style="43" hidden="1"/>
    <col min="9220" max="9220" width="6" style="43" hidden="1"/>
    <col min="9221" max="9221" width="16.28515625" style="43" hidden="1"/>
    <col min="9222" max="9222" width="14.7109375" style="43" hidden="1"/>
    <col min="9223" max="9223" width="16.28515625" style="43" hidden="1"/>
    <col min="9224" max="9224" width="15.28515625" style="43" hidden="1"/>
    <col min="9225" max="9225" width="14.5703125" style="43" hidden="1"/>
    <col min="9226" max="9227" width="9.140625" style="43" hidden="1"/>
    <col min="9228" max="9228" width="13.42578125" style="43" hidden="1"/>
    <col min="9229" max="9474" width="9.140625" style="43" hidden="1"/>
    <col min="9475" max="9475" width="2.42578125" style="43" hidden="1"/>
    <col min="9476" max="9476" width="6" style="43" hidden="1"/>
    <col min="9477" max="9477" width="16.28515625" style="43" hidden="1"/>
    <col min="9478" max="9478" width="14.7109375" style="43" hidden="1"/>
    <col min="9479" max="9479" width="16.28515625" style="43" hidden="1"/>
    <col min="9480" max="9480" width="15.28515625" style="43" hidden="1"/>
    <col min="9481" max="9481" width="14.5703125" style="43" hidden="1"/>
    <col min="9482" max="9483" width="9.140625" style="43" hidden="1"/>
    <col min="9484" max="9484" width="13.42578125" style="43" hidden="1"/>
    <col min="9485" max="9730" width="9.140625" style="43" hidden="1"/>
    <col min="9731" max="9731" width="2.42578125" style="43" hidden="1"/>
    <col min="9732" max="9732" width="6" style="43" hidden="1"/>
    <col min="9733" max="9733" width="16.28515625" style="43" hidden="1"/>
    <col min="9734" max="9734" width="14.7109375" style="43" hidden="1"/>
    <col min="9735" max="9735" width="16.28515625" style="43" hidden="1"/>
    <col min="9736" max="9736" width="15.28515625" style="43" hidden="1"/>
    <col min="9737" max="9737" width="14.5703125" style="43" hidden="1"/>
    <col min="9738" max="9739" width="9.140625" style="43" hidden="1"/>
    <col min="9740" max="9740" width="13.42578125" style="43" hidden="1"/>
    <col min="9741" max="9986" width="9.140625" style="43" hidden="1"/>
    <col min="9987" max="9987" width="2.42578125" style="43" hidden="1"/>
    <col min="9988" max="9988" width="6" style="43" hidden="1"/>
    <col min="9989" max="9989" width="16.28515625" style="43" hidden="1"/>
    <col min="9990" max="9990" width="14.7109375" style="43" hidden="1"/>
    <col min="9991" max="9991" width="16.28515625" style="43" hidden="1"/>
    <col min="9992" max="9992" width="15.28515625" style="43" hidden="1"/>
    <col min="9993" max="9993" width="14.5703125" style="43" hidden="1"/>
    <col min="9994" max="9995" width="9.140625" style="43" hidden="1"/>
    <col min="9996" max="9996" width="13.42578125" style="43" hidden="1"/>
    <col min="9997" max="10242" width="9.140625" style="43" hidden="1"/>
    <col min="10243" max="10243" width="2.42578125" style="43" hidden="1"/>
    <col min="10244" max="10244" width="6" style="43" hidden="1"/>
    <col min="10245" max="10245" width="16.28515625" style="43" hidden="1"/>
    <col min="10246" max="10246" width="14.7109375" style="43" hidden="1"/>
    <col min="10247" max="10247" width="16.28515625" style="43" hidden="1"/>
    <col min="10248" max="10248" width="15.28515625" style="43" hidden="1"/>
    <col min="10249" max="10249" width="14.5703125" style="43" hidden="1"/>
    <col min="10250" max="10251" width="9.140625" style="43" hidden="1"/>
    <col min="10252" max="10252" width="13.42578125" style="43" hidden="1"/>
    <col min="10253" max="10498" width="9.140625" style="43" hidden="1"/>
    <col min="10499" max="10499" width="2.42578125" style="43" hidden="1"/>
    <col min="10500" max="10500" width="6" style="43" hidden="1"/>
    <col min="10501" max="10501" width="16.28515625" style="43" hidden="1"/>
    <col min="10502" max="10502" width="14.7109375" style="43" hidden="1"/>
    <col min="10503" max="10503" width="16.28515625" style="43" hidden="1"/>
    <col min="10504" max="10504" width="15.28515625" style="43" hidden="1"/>
    <col min="10505" max="10505" width="14.5703125" style="43" hidden="1"/>
    <col min="10506" max="10507" width="9.140625" style="43" hidden="1"/>
    <col min="10508" max="10508" width="13.42578125" style="43" hidden="1"/>
    <col min="10509" max="10754" width="9.140625" style="43" hidden="1"/>
    <col min="10755" max="10755" width="2.42578125" style="43" hidden="1"/>
    <col min="10756" max="10756" width="6" style="43" hidden="1"/>
    <col min="10757" max="10757" width="16.28515625" style="43" hidden="1"/>
    <col min="10758" max="10758" width="14.7109375" style="43" hidden="1"/>
    <col min="10759" max="10759" width="16.28515625" style="43" hidden="1"/>
    <col min="10760" max="10760" width="15.28515625" style="43" hidden="1"/>
    <col min="10761" max="10761" width="14.5703125" style="43" hidden="1"/>
    <col min="10762" max="10763" width="9.140625" style="43" hidden="1"/>
    <col min="10764" max="10764" width="13.42578125" style="43" hidden="1"/>
    <col min="10765" max="11010" width="9.140625" style="43" hidden="1"/>
    <col min="11011" max="11011" width="2.42578125" style="43" hidden="1"/>
    <col min="11012" max="11012" width="6" style="43" hidden="1"/>
    <col min="11013" max="11013" width="16.28515625" style="43" hidden="1"/>
    <col min="11014" max="11014" width="14.7109375" style="43" hidden="1"/>
    <col min="11015" max="11015" width="16.28515625" style="43" hidden="1"/>
    <col min="11016" max="11016" width="15.28515625" style="43" hidden="1"/>
    <col min="11017" max="11017" width="14.5703125" style="43" hidden="1"/>
    <col min="11018" max="11019" width="9.140625" style="43" hidden="1"/>
    <col min="11020" max="11020" width="13.42578125" style="43" hidden="1"/>
    <col min="11021" max="11266" width="9.140625" style="43" hidden="1"/>
    <col min="11267" max="11267" width="2.42578125" style="43" hidden="1"/>
    <col min="11268" max="11268" width="6" style="43" hidden="1"/>
    <col min="11269" max="11269" width="16.28515625" style="43" hidden="1"/>
    <col min="11270" max="11270" width="14.7109375" style="43" hidden="1"/>
    <col min="11271" max="11271" width="16.28515625" style="43" hidden="1"/>
    <col min="11272" max="11272" width="15.28515625" style="43" hidden="1"/>
    <col min="11273" max="11273" width="14.5703125" style="43" hidden="1"/>
    <col min="11274" max="11275" width="9.140625" style="43" hidden="1"/>
    <col min="11276" max="11276" width="13.42578125" style="43" hidden="1"/>
    <col min="11277" max="11522" width="9.140625" style="43" hidden="1"/>
    <col min="11523" max="11523" width="2.42578125" style="43" hidden="1"/>
    <col min="11524" max="11524" width="6" style="43" hidden="1"/>
    <col min="11525" max="11525" width="16.28515625" style="43" hidden="1"/>
    <col min="11526" max="11526" width="14.7109375" style="43" hidden="1"/>
    <col min="11527" max="11527" width="16.28515625" style="43" hidden="1"/>
    <col min="11528" max="11528" width="15.28515625" style="43" hidden="1"/>
    <col min="11529" max="11529" width="14.5703125" style="43" hidden="1"/>
    <col min="11530" max="11531" width="9.140625" style="43" hidden="1"/>
    <col min="11532" max="11532" width="13.42578125" style="43" hidden="1"/>
    <col min="11533" max="11778" width="9.140625" style="43" hidden="1"/>
    <col min="11779" max="11779" width="2.42578125" style="43" hidden="1"/>
    <col min="11780" max="11780" width="6" style="43" hidden="1"/>
    <col min="11781" max="11781" width="16.28515625" style="43" hidden="1"/>
    <col min="11782" max="11782" width="14.7109375" style="43" hidden="1"/>
    <col min="11783" max="11783" width="16.28515625" style="43" hidden="1"/>
    <col min="11784" max="11784" width="15.28515625" style="43" hidden="1"/>
    <col min="11785" max="11785" width="14.5703125" style="43" hidden="1"/>
    <col min="11786" max="11787" width="9.140625" style="43" hidden="1"/>
    <col min="11788" max="11788" width="13.42578125" style="43" hidden="1"/>
    <col min="11789" max="12034" width="9.140625" style="43" hidden="1"/>
    <col min="12035" max="12035" width="2.42578125" style="43" hidden="1"/>
    <col min="12036" max="12036" width="6" style="43" hidden="1"/>
    <col min="12037" max="12037" width="16.28515625" style="43" hidden="1"/>
    <col min="12038" max="12038" width="14.7109375" style="43" hidden="1"/>
    <col min="12039" max="12039" width="16.28515625" style="43" hidden="1"/>
    <col min="12040" max="12040" width="15.28515625" style="43" hidden="1"/>
    <col min="12041" max="12041" width="14.5703125" style="43" hidden="1"/>
    <col min="12042" max="12043" width="9.140625" style="43" hidden="1"/>
    <col min="12044" max="12044" width="13.42578125" style="43" hidden="1"/>
    <col min="12045" max="12290" width="9.140625" style="43" hidden="1"/>
    <col min="12291" max="12291" width="2.42578125" style="43" hidden="1"/>
    <col min="12292" max="12292" width="6" style="43" hidden="1"/>
    <col min="12293" max="12293" width="16.28515625" style="43" hidden="1"/>
    <col min="12294" max="12294" width="14.7109375" style="43" hidden="1"/>
    <col min="12295" max="12295" width="16.28515625" style="43" hidden="1"/>
    <col min="12296" max="12296" width="15.28515625" style="43" hidden="1"/>
    <col min="12297" max="12297" width="14.5703125" style="43" hidden="1"/>
    <col min="12298" max="12299" width="9.140625" style="43" hidden="1"/>
    <col min="12300" max="12300" width="13.42578125" style="43" hidden="1"/>
    <col min="12301" max="12546" width="9.140625" style="43" hidden="1"/>
    <col min="12547" max="12547" width="2.42578125" style="43" hidden="1"/>
    <col min="12548" max="12548" width="6" style="43" hidden="1"/>
    <col min="12549" max="12549" width="16.28515625" style="43" hidden="1"/>
    <col min="12550" max="12550" width="14.7109375" style="43" hidden="1"/>
    <col min="12551" max="12551" width="16.28515625" style="43" hidden="1"/>
    <col min="12552" max="12552" width="15.28515625" style="43" hidden="1"/>
    <col min="12553" max="12553" width="14.5703125" style="43" hidden="1"/>
    <col min="12554" max="12555" width="9.140625" style="43" hidden="1"/>
    <col min="12556" max="12556" width="13.42578125" style="43" hidden="1"/>
    <col min="12557" max="12802" width="9.140625" style="43" hidden="1"/>
    <col min="12803" max="12803" width="2.42578125" style="43" hidden="1"/>
    <col min="12804" max="12804" width="6" style="43" hidden="1"/>
    <col min="12805" max="12805" width="16.28515625" style="43" hidden="1"/>
    <col min="12806" max="12806" width="14.7109375" style="43" hidden="1"/>
    <col min="12807" max="12807" width="16.28515625" style="43" hidden="1"/>
    <col min="12808" max="12808" width="15.28515625" style="43" hidden="1"/>
    <col min="12809" max="12809" width="14.5703125" style="43" hidden="1"/>
    <col min="12810" max="12811" width="9.140625" style="43" hidden="1"/>
    <col min="12812" max="12812" width="13.42578125" style="43" hidden="1"/>
    <col min="12813" max="13058" width="9.140625" style="43" hidden="1"/>
    <col min="13059" max="13059" width="2.42578125" style="43" hidden="1"/>
    <col min="13060" max="13060" width="6" style="43" hidden="1"/>
    <col min="13061" max="13061" width="16.28515625" style="43" hidden="1"/>
    <col min="13062" max="13062" width="14.7109375" style="43" hidden="1"/>
    <col min="13063" max="13063" width="16.28515625" style="43" hidden="1"/>
    <col min="13064" max="13064" width="15.28515625" style="43" hidden="1"/>
    <col min="13065" max="13065" width="14.5703125" style="43" hidden="1"/>
    <col min="13066" max="13067" width="9.140625" style="43" hidden="1"/>
    <col min="13068" max="13068" width="13.42578125" style="43" hidden="1"/>
    <col min="13069" max="13314" width="9.140625" style="43" hidden="1"/>
    <col min="13315" max="13315" width="2.42578125" style="43" hidden="1"/>
    <col min="13316" max="13316" width="6" style="43" hidden="1"/>
    <col min="13317" max="13317" width="16.28515625" style="43" hidden="1"/>
    <col min="13318" max="13318" width="14.7109375" style="43" hidden="1"/>
    <col min="13319" max="13319" width="16.28515625" style="43" hidden="1"/>
    <col min="13320" max="13320" width="15.28515625" style="43" hidden="1"/>
    <col min="13321" max="13321" width="14.5703125" style="43" hidden="1"/>
    <col min="13322" max="13323" width="9.140625" style="43" hidden="1"/>
    <col min="13324" max="13324" width="13.42578125" style="43" hidden="1"/>
    <col min="13325" max="13570" width="9.140625" style="43" hidden="1"/>
    <col min="13571" max="13571" width="2.42578125" style="43" hidden="1"/>
    <col min="13572" max="13572" width="6" style="43" hidden="1"/>
    <col min="13573" max="13573" width="16.28515625" style="43" hidden="1"/>
    <col min="13574" max="13574" width="14.7109375" style="43" hidden="1"/>
    <col min="13575" max="13575" width="16.28515625" style="43" hidden="1"/>
    <col min="13576" max="13576" width="15.28515625" style="43" hidden="1"/>
    <col min="13577" max="13577" width="14.5703125" style="43" hidden="1"/>
    <col min="13578" max="13579" width="9.140625" style="43" hidden="1"/>
    <col min="13580" max="13580" width="13.42578125" style="43" hidden="1"/>
    <col min="13581" max="13826" width="9.140625" style="43" hidden="1"/>
    <col min="13827" max="13827" width="2.42578125" style="43" hidden="1"/>
    <col min="13828" max="13828" width="6" style="43" hidden="1"/>
    <col min="13829" max="13829" width="16.28515625" style="43" hidden="1"/>
    <col min="13830" max="13830" width="14.7109375" style="43" hidden="1"/>
    <col min="13831" max="13831" width="16.28515625" style="43" hidden="1"/>
    <col min="13832" max="13832" width="15.28515625" style="43" hidden="1"/>
    <col min="13833" max="13833" width="14.5703125" style="43" hidden="1"/>
    <col min="13834" max="13835" width="9.140625" style="43" hidden="1"/>
    <col min="13836" max="13836" width="13.42578125" style="43" hidden="1"/>
    <col min="13837" max="14082" width="9.140625" style="43" hidden="1"/>
    <col min="14083" max="14083" width="2.42578125" style="43" hidden="1"/>
    <col min="14084" max="14084" width="6" style="43" hidden="1"/>
    <col min="14085" max="14085" width="16.28515625" style="43" hidden="1"/>
    <col min="14086" max="14086" width="14.7109375" style="43" hidden="1"/>
    <col min="14087" max="14087" width="16.28515625" style="43" hidden="1"/>
    <col min="14088" max="14088" width="15.28515625" style="43" hidden="1"/>
    <col min="14089" max="14089" width="14.5703125" style="43" hidden="1"/>
    <col min="14090" max="14091" width="9.140625" style="43" hidden="1"/>
    <col min="14092" max="14092" width="13.42578125" style="43" hidden="1"/>
    <col min="14093" max="14338" width="9.140625" style="43" hidden="1"/>
    <col min="14339" max="14339" width="2.42578125" style="43" hidden="1"/>
    <col min="14340" max="14340" width="6" style="43" hidden="1"/>
    <col min="14341" max="14341" width="16.28515625" style="43" hidden="1"/>
    <col min="14342" max="14342" width="14.7109375" style="43" hidden="1"/>
    <col min="14343" max="14343" width="16.28515625" style="43" hidden="1"/>
    <col min="14344" max="14344" width="15.28515625" style="43" hidden="1"/>
    <col min="14345" max="14345" width="14.5703125" style="43" hidden="1"/>
    <col min="14346" max="14347" width="9.140625" style="43" hidden="1"/>
    <col min="14348" max="14348" width="13.42578125" style="43" hidden="1"/>
    <col min="14349" max="14594" width="9.140625" style="43" hidden="1"/>
    <col min="14595" max="14595" width="2.42578125" style="43" hidden="1"/>
    <col min="14596" max="14596" width="6" style="43" hidden="1"/>
    <col min="14597" max="14597" width="16.28515625" style="43" hidden="1"/>
    <col min="14598" max="14598" width="14.7109375" style="43" hidden="1"/>
    <col min="14599" max="14599" width="16.28515625" style="43" hidden="1"/>
    <col min="14600" max="14600" width="15.28515625" style="43" hidden="1"/>
    <col min="14601" max="14601" width="14.5703125" style="43" hidden="1"/>
    <col min="14602" max="14603" width="9.140625" style="43" hidden="1"/>
    <col min="14604" max="14604" width="13.42578125" style="43" hidden="1"/>
    <col min="14605" max="14850" width="9.140625" style="43" hidden="1"/>
    <col min="14851" max="14851" width="2.42578125" style="43" hidden="1"/>
    <col min="14852" max="14852" width="6" style="43" hidden="1"/>
    <col min="14853" max="14853" width="16.28515625" style="43" hidden="1"/>
    <col min="14854" max="14854" width="14.7109375" style="43" hidden="1"/>
    <col min="14855" max="14855" width="16.28515625" style="43" hidden="1"/>
    <col min="14856" max="14856" width="15.28515625" style="43" hidden="1"/>
    <col min="14857" max="14857" width="14.5703125" style="43" hidden="1"/>
    <col min="14858" max="14859" width="9.140625" style="43" hidden="1"/>
    <col min="14860" max="14860" width="13.42578125" style="43" hidden="1"/>
    <col min="14861" max="15106" width="9.140625" style="43" hidden="1"/>
    <col min="15107" max="15107" width="2.42578125" style="43" hidden="1"/>
    <col min="15108" max="15108" width="6" style="43" hidden="1"/>
    <col min="15109" max="15109" width="16.28515625" style="43" hidden="1"/>
    <col min="15110" max="15110" width="14.7109375" style="43" hidden="1"/>
    <col min="15111" max="15111" width="16.28515625" style="43" hidden="1"/>
    <col min="15112" max="15112" width="15.28515625" style="43" hidden="1"/>
    <col min="15113" max="15113" width="14.5703125" style="43" hidden="1"/>
    <col min="15114" max="15115" width="9.140625" style="43" hidden="1"/>
    <col min="15116" max="15116" width="13.42578125" style="43" hidden="1"/>
    <col min="15117" max="15362" width="9.140625" style="43" hidden="1"/>
    <col min="15363" max="15363" width="2.42578125" style="43" hidden="1"/>
    <col min="15364" max="15364" width="6" style="43" hidden="1"/>
    <col min="15365" max="15365" width="16.28515625" style="43" hidden="1"/>
    <col min="15366" max="15366" width="14.7109375" style="43" hidden="1"/>
    <col min="15367" max="15367" width="16.28515625" style="43" hidden="1"/>
    <col min="15368" max="15368" width="15.28515625" style="43" hidden="1"/>
    <col min="15369" max="15369" width="14.5703125" style="43" hidden="1"/>
    <col min="15370" max="15371" width="9.140625" style="43" hidden="1"/>
    <col min="15372" max="15372" width="13.42578125" style="43" hidden="1"/>
    <col min="15373" max="15618" width="9.140625" style="43" hidden="1"/>
    <col min="15619" max="15619" width="2.42578125" style="43" hidden="1"/>
    <col min="15620" max="15620" width="6" style="43" hidden="1"/>
    <col min="15621" max="15621" width="16.28515625" style="43" hidden="1"/>
    <col min="15622" max="15622" width="14.7109375" style="43" hidden="1"/>
    <col min="15623" max="15623" width="16.28515625" style="43" hidden="1"/>
    <col min="15624" max="15624" width="15.28515625" style="43" hidden="1"/>
    <col min="15625" max="15625" width="14.5703125" style="43" hidden="1"/>
    <col min="15626" max="15627" width="9.140625" style="43" hidden="1"/>
    <col min="15628" max="15628" width="13.42578125" style="43" hidden="1"/>
    <col min="15629" max="15874" width="9.140625" style="43" hidden="1"/>
    <col min="15875" max="15875" width="2.42578125" style="43" hidden="1"/>
    <col min="15876" max="15876" width="6" style="43" hidden="1"/>
    <col min="15877" max="15877" width="16.28515625" style="43" hidden="1"/>
    <col min="15878" max="15878" width="14.7109375" style="43" hidden="1"/>
    <col min="15879" max="15879" width="16.28515625" style="43" hidden="1"/>
    <col min="15880" max="15880" width="15.28515625" style="43" hidden="1"/>
    <col min="15881" max="15881" width="14.5703125" style="43" hidden="1"/>
    <col min="15882" max="15883" width="9.140625" style="43" hidden="1"/>
    <col min="15884" max="15884" width="13.42578125" style="43" hidden="1"/>
    <col min="15885" max="16130" width="9.140625" style="43" hidden="1"/>
    <col min="16131" max="16131" width="2.42578125" style="43" hidden="1"/>
    <col min="16132" max="16132" width="6" style="43" hidden="1"/>
    <col min="16133" max="16133" width="16.28515625" style="43" hidden="1"/>
    <col min="16134" max="16134" width="14.7109375" style="43" hidden="1"/>
    <col min="16135" max="16135" width="16.28515625" style="43" hidden="1"/>
    <col min="16136" max="16136" width="15.28515625" style="43" hidden="1"/>
    <col min="16137" max="16137" width="14.5703125" style="43" hidden="1"/>
    <col min="16138" max="16139" width="9.140625" style="43" hidden="1"/>
    <col min="16140" max="16140" width="13.42578125" style="43" hidden="1"/>
    <col min="16141" max="16384" width="9.140625" style="43" hidden="1"/>
  </cols>
  <sheetData>
    <row r="1" spans="2:19" ht="15" customHeight="1" thickBot="1">
      <c r="B1" s="165"/>
      <c r="C1" s="163"/>
      <c r="D1" s="164"/>
      <c r="E1" s="163"/>
      <c r="F1" s="163"/>
      <c r="G1" s="163"/>
      <c r="H1" s="163"/>
      <c r="I1" s="165"/>
      <c r="J1" s="165"/>
      <c r="K1" s="165"/>
      <c r="L1" s="163"/>
      <c r="M1" s="164"/>
      <c r="N1" s="163"/>
      <c r="O1" s="163"/>
      <c r="P1" s="163"/>
      <c r="Q1" s="163"/>
      <c r="R1" s="165"/>
      <c r="S1" s="165"/>
    </row>
    <row r="2" spans="2:19" ht="28.5" customHeight="1" thickBot="1">
      <c r="B2" s="560" t="s">
        <v>1122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2"/>
    </row>
    <row r="3" spans="2:19" ht="15" customHeight="1" thickBot="1">
      <c r="C3" s="166"/>
      <c r="D3" s="167"/>
      <c r="E3" s="166"/>
      <c r="F3" s="166"/>
      <c r="G3" s="166"/>
      <c r="H3" s="166"/>
      <c r="L3" s="166"/>
      <c r="M3" s="167"/>
      <c r="N3" s="166"/>
      <c r="O3" s="166"/>
      <c r="P3" s="166"/>
      <c r="Q3" s="166"/>
    </row>
    <row r="4" spans="2:19" ht="15" customHeight="1" thickBot="1">
      <c r="B4" s="172"/>
      <c r="C4" s="173"/>
      <c r="D4" s="174"/>
      <c r="E4" s="173"/>
      <c r="F4" s="173"/>
      <c r="G4" s="173"/>
      <c r="H4" s="173"/>
      <c r="I4" s="175"/>
      <c r="K4" s="184"/>
      <c r="L4" s="185"/>
      <c r="M4" s="186"/>
      <c r="N4" s="185"/>
      <c r="O4" s="185"/>
      <c r="P4" s="185"/>
      <c r="Q4" s="185"/>
      <c r="R4" s="187"/>
    </row>
    <row r="5" spans="2:19" ht="22.5" customHeight="1" thickBot="1">
      <c r="B5" s="176"/>
      <c r="C5" s="587" t="s">
        <v>27</v>
      </c>
      <c r="D5" s="588"/>
      <c r="E5" s="588"/>
      <c r="F5" s="588"/>
      <c r="G5" s="588"/>
      <c r="H5" s="589"/>
      <c r="I5" s="177"/>
      <c r="K5" s="188"/>
      <c r="L5" s="590" t="s">
        <v>687</v>
      </c>
      <c r="M5" s="588"/>
      <c r="N5" s="588"/>
      <c r="O5" s="588"/>
      <c r="P5" s="588"/>
      <c r="Q5" s="589"/>
      <c r="R5" s="189"/>
    </row>
    <row r="6" spans="2:19" s="47" customFormat="1" ht="23.25" customHeight="1" thickBot="1">
      <c r="B6" s="178"/>
      <c r="C6" s="170" t="s">
        <v>682</v>
      </c>
      <c r="D6" s="170" t="str">
        <f>Cane.!E4</f>
        <v>State</v>
      </c>
      <c r="E6" s="171" t="str">
        <f>Cane.!L4</f>
        <v>Pr. Amount</v>
      </c>
      <c r="F6" s="171" t="str">
        <f>Cane.!M4</f>
        <v>Interest</v>
      </c>
      <c r="G6" s="171" t="str">
        <f>Cane.!N4</f>
        <v>Penal Intt.</v>
      </c>
      <c r="H6" s="171" t="str">
        <f>Cane.!O4</f>
        <v xml:space="preserve">Amount Due </v>
      </c>
      <c r="I6" s="179"/>
      <c r="K6" s="190"/>
      <c r="L6" s="160" t="s">
        <v>682</v>
      </c>
      <c r="M6" s="161" t="str">
        <f>'Co-gen.'!E4</f>
        <v>State</v>
      </c>
      <c r="N6" s="160" t="str">
        <f>'Co-gen.'!L4</f>
        <v>Pr. Amount</v>
      </c>
      <c r="O6" s="160" t="str">
        <f>'Co-gen.'!M4</f>
        <v>Interest</v>
      </c>
      <c r="P6" s="160" t="str">
        <f>'Co-gen.'!N4</f>
        <v>Penal Intt.</v>
      </c>
      <c r="Q6" s="160" t="str">
        <f>'Co-gen.'!O4</f>
        <v xml:space="preserve">Amount Due </v>
      </c>
      <c r="R6" s="191"/>
    </row>
    <row r="7" spans="2:19" s="47" customFormat="1" ht="15" customHeight="1">
      <c r="B7" s="178"/>
      <c r="C7" s="601" t="s">
        <v>757</v>
      </c>
      <c r="D7" s="602"/>
      <c r="E7" s="598" t="s">
        <v>929</v>
      </c>
      <c r="F7" s="599"/>
      <c r="G7" s="599"/>
      <c r="H7" s="600"/>
      <c r="I7" s="179"/>
      <c r="K7" s="190"/>
      <c r="L7" s="596" t="s">
        <v>757</v>
      </c>
      <c r="M7" s="597"/>
      <c r="N7" s="598" t="s">
        <v>929</v>
      </c>
      <c r="O7" s="599"/>
      <c r="P7" s="599"/>
      <c r="Q7" s="600"/>
      <c r="R7" s="191"/>
    </row>
    <row r="8" spans="2:19" s="47" customFormat="1" ht="16.5" customHeight="1">
      <c r="B8" s="178"/>
      <c r="C8" s="62">
        <v>1</v>
      </c>
      <c r="D8" s="55" t="s">
        <v>550</v>
      </c>
      <c r="E8" s="56">
        <v>106499151.26027396</v>
      </c>
      <c r="F8" s="56">
        <v>73549332.015496716</v>
      </c>
      <c r="G8" s="56">
        <v>46481892.594092317</v>
      </c>
      <c r="H8" s="212">
        <f>SUM(E8:G8)</f>
        <v>226530375.86986297</v>
      </c>
      <c r="I8" s="179"/>
      <c r="K8" s="190"/>
      <c r="L8" s="60">
        <v>1</v>
      </c>
      <c r="M8" s="213" t="s">
        <v>550</v>
      </c>
      <c r="N8" s="56">
        <v>145755900</v>
      </c>
      <c r="O8" s="56">
        <v>108790382.48769861</v>
      </c>
      <c r="P8" s="56">
        <v>122553572.51230139</v>
      </c>
      <c r="Q8" s="212">
        <f>SUM(N8:P8)</f>
        <v>377099855</v>
      </c>
      <c r="R8" s="191"/>
    </row>
    <row r="9" spans="2:19" s="47" customFormat="1" ht="16.5" customHeight="1">
      <c r="B9" s="178"/>
      <c r="C9" s="62">
        <v>2</v>
      </c>
      <c r="D9" s="55" t="s">
        <v>668</v>
      </c>
      <c r="E9" s="56">
        <v>3545231.4708904084</v>
      </c>
      <c r="F9" s="56">
        <v>11906180.936682397</v>
      </c>
      <c r="G9" s="56">
        <v>11753040.029071027</v>
      </c>
      <c r="H9" s="212">
        <f t="shared" ref="H9:H18" si="0">SUM(E9:G9)</f>
        <v>27204452.436643831</v>
      </c>
      <c r="I9" s="179"/>
      <c r="K9" s="190"/>
      <c r="L9" s="62">
        <v>2</v>
      </c>
      <c r="M9" s="55" t="s">
        <v>549</v>
      </c>
      <c r="N9" s="57">
        <v>611153783.12785447</v>
      </c>
      <c r="O9" s="57">
        <v>276020862.04734272</v>
      </c>
      <c r="P9" s="57">
        <v>206048482.28125513</v>
      </c>
      <c r="Q9" s="61">
        <f t="shared" ref="Q9:Q14" si="1">SUM(N9:P9)</f>
        <v>1093223127.4564524</v>
      </c>
      <c r="R9" s="191"/>
    </row>
    <row r="10" spans="2:19" s="47" customFormat="1" ht="16.5" customHeight="1">
      <c r="B10" s="178"/>
      <c r="C10" s="62">
        <v>3</v>
      </c>
      <c r="D10" s="55" t="s">
        <v>549</v>
      </c>
      <c r="E10" s="57">
        <v>5698977.0171232875</v>
      </c>
      <c r="F10" s="57">
        <v>12814565.848659603</v>
      </c>
      <c r="G10" s="57">
        <v>12229526.808874646</v>
      </c>
      <c r="H10" s="61">
        <f t="shared" si="0"/>
        <v>30743069.674657539</v>
      </c>
      <c r="I10" s="179"/>
      <c r="K10" s="190"/>
      <c r="L10" s="62">
        <v>3</v>
      </c>
      <c r="M10" s="55" t="s">
        <v>669</v>
      </c>
      <c r="N10" s="57">
        <v>3336884498.8489838</v>
      </c>
      <c r="O10" s="57">
        <v>1801497136.0817082</v>
      </c>
      <c r="P10" s="57">
        <v>948023146.09387779</v>
      </c>
      <c r="Q10" s="61">
        <f t="shared" si="1"/>
        <v>6086404781.0245695</v>
      </c>
      <c r="R10" s="191"/>
    </row>
    <row r="11" spans="2:19" s="47" customFormat="1" ht="16.5" customHeight="1">
      <c r="B11" s="178"/>
      <c r="C11" s="62">
        <v>4</v>
      </c>
      <c r="D11" s="55" t="s">
        <v>610</v>
      </c>
      <c r="E11" s="57">
        <v>183740.87671232875</v>
      </c>
      <c r="F11" s="57">
        <v>316425.21612948022</v>
      </c>
      <c r="G11" s="57">
        <v>355521.78387051978</v>
      </c>
      <c r="H11" s="61">
        <f t="shared" si="0"/>
        <v>855687.87671232875</v>
      </c>
      <c r="I11" s="179"/>
      <c r="K11" s="190"/>
      <c r="L11" s="62">
        <v>4</v>
      </c>
      <c r="M11" s="55" t="s">
        <v>512</v>
      </c>
      <c r="N11" s="57">
        <v>4142730</v>
      </c>
      <c r="O11" s="57">
        <v>601515.78049164952</v>
      </c>
      <c r="P11" s="57">
        <v>42225.219508350536</v>
      </c>
      <c r="Q11" s="61">
        <f t="shared" si="1"/>
        <v>4786471</v>
      </c>
      <c r="R11" s="191"/>
    </row>
    <row r="12" spans="2:19" s="47" customFormat="1" ht="16.5" customHeight="1">
      <c r="B12" s="178"/>
      <c r="C12" s="62">
        <v>5</v>
      </c>
      <c r="D12" s="55" t="s">
        <v>509</v>
      </c>
      <c r="E12" s="57">
        <v>46690278.534246579</v>
      </c>
      <c r="F12" s="57">
        <v>43281403.722426727</v>
      </c>
      <c r="G12" s="57">
        <v>27022251.137162317</v>
      </c>
      <c r="H12" s="61">
        <f t="shared" si="0"/>
        <v>116993933.39383562</v>
      </c>
      <c r="I12" s="179"/>
      <c r="K12" s="190"/>
      <c r="L12" s="62">
        <v>5</v>
      </c>
      <c r="M12" s="55" t="s">
        <v>552</v>
      </c>
      <c r="N12" s="57">
        <v>1092240401.5999999</v>
      </c>
      <c r="O12" s="57">
        <v>727213894.07041824</v>
      </c>
      <c r="P12" s="57">
        <v>576950664.33745027</v>
      </c>
      <c r="Q12" s="61">
        <f t="shared" si="1"/>
        <v>2396404960.0078688</v>
      </c>
      <c r="R12" s="191"/>
    </row>
    <row r="13" spans="2:19" s="47" customFormat="1" ht="16.5" customHeight="1">
      <c r="B13" s="178"/>
      <c r="C13" s="62">
        <v>6</v>
      </c>
      <c r="D13" s="55" t="s">
        <v>669</v>
      </c>
      <c r="E13" s="57">
        <v>202708574.57841092</v>
      </c>
      <c r="F13" s="57">
        <v>81595510.844794065</v>
      </c>
      <c r="G13" s="57">
        <v>52464072.541336074</v>
      </c>
      <c r="H13" s="61">
        <f t="shared" si="0"/>
        <v>336768157.96454108</v>
      </c>
      <c r="I13" s="179"/>
      <c r="K13" s="190"/>
      <c r="L13" s="62">
        <v>6</v>
      </c>
      <c r="M13" s="65" t="s">
        <v>502</v>
      </c>
      <c r="N13" s="57">
        <v>514030221.89687651</v>
      </c>
      <c r="O13" s="57">
        <v>252743016.17726624</v>
      </c>
      <c r="P13" s="57">
        <v>119164901.02659541</v>
      </c>
      <c r="Q13" s="61">
        <f t="shared" si="1"/>
        <v>885938139.10073805</v>
      </c>
      <c r="R13" s="191"/>
    </row>
    <row r="14" spans="2:19" s="47" customFormat="1" ht="16.5" customHeight="1">
      <c r="B14" s="178"/>
      <c r="C14" s="62">
        <v>7</v>
      </c>
      <c r="D14" s="55" t="s">
        <v>516</v>
      </c>
      <c r="E14" s="56">
        <v>84548344.00000003</v>
      </c>
      <c r="F14" s="56">
        <v>249147749.57754737</v>
      </c>
      <c r="G14" s="56">
        <v>237153632.40875396</v>
      </c>
      <c r="H14" s="61">
        <f t="shared" si="0"/>
        <v>570849725.98630142</v>
      </c>
      <c r="I14" s="179"/>
      <c r="K14" s="190"/>
      <c r="L14" s="62">
        <v>7</v>
      </c>
      <c r="M14" s="65" t="s">
        <v>551</v>
      </c>
      <c r="N14" s="57">
        <v>290400000</v>
      </c>
      <c r="O14" s="57">
        <v>250239582.73760104</v>
      </c>
      <c r="P14" s="57">
        <v>104890118.0569195</v>
      </c>
      <c r="Q14" s="61">
        <f t="shared" si="1"/>
        <v>645529700.7945205</v>
      </c>
      <c r="R14" s="191"/>
    </row>
    <row r="15" spans="2:19" s="47" customFormat="1" ht="16.5" customHeight="1">
      <c r="B15" s="178"/>
      <c r="C15" s="62">
        <v>8</v>
      </c>
      <c r="D15" s="55" t="s">
        <v>512</v>
      </c>
      <c r="E15" s="56">
        <v>3858686.2260273974</v>
      </c>
      <c r="F15" s="56">
        <v>52522.443397260264</v>
      </c>
      <c r="G15" s="56">
        <v>30927.556602739736</v>
      </c>
      <c r="H15" s="61">
        <f t="shared" si="0"/>
        <v>3942136.2260273974</v>
      </c>
      <c r="I15" s="179"/>
      <c r="K15" s="190"/>
      <c r="L15" s="62" t="s">
        <v>757</v>
      </c>
      <c r="M15" s="270" t="s">
        <v>757</v>
      </c>
      <c r="N15" s="271" t="s">
        <v>757</v>
      </c>
      <c r="O15" s="271" t="s">
        <v>757</v>
      </c>
      <c r="P15" s="271" t="s">
        <v>757</v>
      </c>
      <c r="Q15" s="272" t="s">
        <v>757</v>
      </c>
      <c r="R15" s="191"/>
    </row>
    <row r="16" spans="2:19" s="47" customFormat="1" ht="16.5" customHeight="1">
      <c r="B16" s="178"/>
      <c r="C16" s="64">
        <v>9</v>
      </c>
      <c r="D16" s="55" t="s">
        <v>552</v>
      </c>
      <c r="E16" s="56">
        <v>0</v>
      </c>
      <c r="F16" s="56">
        <v>0</v>
      </c>
      <c r="G16" s="56">
        <v>0</v>
      </c>
      <c r="H16" s="61">
        <f t="shared" si="0"/>
        <v>0</v>
      </c>
      <c r="I16" s="179"/>
      <c r="K16" s="190"/>
      <c r="L16" s="62" t="s">
        <v>757</v>
      </c>
      <c r="M16" s="270" t="s">
        <v>757</v>
      </c>
      <c r="N16" s="271" t="s">
        <v>757</v>
      </c>
      <c r="O16" s="271" t="s">
        <v>757</v>
      </c>
      <c r="P16" s="271" t="s">
        <v>757</v>
      </c>
      <c r="Q16" s="272" t="s">
        <v>757</v>
      </c>
      <c r="R16" s="191"/>
    </row>
    <row r="17" spans="2:18" s="47" customFormat="1" ht="16.5" customHeight="1">
      <c r="B17" s="178"/>
      <c r="C17" s="64">
        <v>10</v>
      </c>
      <c r="D17" s="65" t="s">
        <v>502</v>
      </c>
      <c r="E17" s="56">
        <v>32859392.616438366</v>
      </c>
      <c r="F17" s="56">
        <v>35443216.792404957</v>
      </c>
      <c r="G17" s="56">
        <v>33912185.508964911</v>
      </c>
      <c r="H17" s="61">
        <f t="shared" si="0"/>
        <v>102214794.91780823</v>
      </c>
      <c r="I17" s="179"/>
      <c r="K17" s="190"/>
      <c r="L17" s="62" t="s">
        <v>757</v>
      </c>
      <c r="M17" s="270" t="s">
        <v>757</v>
      </c>
      <c r="N17" s="271" t="s">
        <v>757</v>
      </c>
      <c r="O17" s="271" t="s">
        <v>757</v>
      </c>
      <c r="P17" s="271" t="s">
        <v>757</v>
      </c>
      <c r="Q17" s="272" t="s">
        <v>757</v>
      </c>
      <c r="R17" s="191"/>
    </row>
    <row r="18" spans="2:18" s="47" customFormat="1" ht="16.5" customHeight="1">
      <c r="B18" s="178"/>
      <c r="C18" s="64">
        <v>11</v>
      </c>
      <c r="D18" s="65" t="s">
        <v>551</v>
      </c>
      <c r="E18" s="56">
        <v>1.3595890407450497</v>
      </c>
      <c r="F18" s="56">
        <v>-1.0523549948551069E-3</v>
      </c>
      <c r="G18" s="56">
        <v>1.0523549948551069E-3</v>
      </c>
      <c r="H18" s="61">
        <f t="shared" si="0"/>
        <v>1.3595890407450497</v>
      </c>
      <c r="I18" s="179"/>
      <c r="K18" s="190"/>
      <c r="L18" s="62" t="s">
        <v>757</v>
      </c>
      <c r="M18" s="270" t="s">
        <v>757</v>
      </c>
      <c r="N18" s="271" t="s">
        <v>757</v>
      </c>
      <c r="O18" s="271" t="s">
        <v>757</v>
      </c>
      <c r="P18" s="271" t="s">
        <v>757</v>
      </c>
      <c r="Q18" s="272" t="s">
        <v>757</v>
      </c>
      <c r="R18" s="191"/>
    </row>
    <row r="19" spans="2:18" s="47" customFormat="1" ht="16.5" customHeight="1" thickBot="1">
      <c r="B19" s="178"/>
      <c r="C19" s="85" t="s">
        <v>757</v>
      </c>
      <c r="D19" s="86" t="s">
        <v>757</v>
      </c>
      <c r="E19" s="87" t="s">
        <v>757</v>
      </c>
      <c r="F19" s="87" t="s">
        <v>757</v>
      </c>
      <c r="G19" s="87" t="s">
        <v>757</v>
      </c>
      <c r="H19" s="162" t="s">
        <v>757</v>
      </c>
      <c r="I19" s="179"/>
      <c r="K19" s="190"/>
      <c r="L19" s="85" t="s">
        <v>757</v>
      </c>
      <c r="M19" s="273" t="s">
        <v>757</v>
      </c>
      <c r="N19" s="274" t="s">
        <v>757</v>
      </c>
      <c r="O19" s="274" t="s">
        <v>757</v>
      </c>
      <c r="P19" s="274" t="s">
        <v>757</v>
      </c>
      <c r="Q19" s="275" t="s">
        <v>757</v>
      </c>
      <c r="R19" s="191"/>
    </row>
    <row r="20" spans="2:18" ht="6.75" customHeight="1" thickBot="1">
      <c r="B20" s="176"/>
      <c r="C20" s="166"/>
      <c r="D20" s="167"/>
      <c r="E20" s="166"/>
      <c r="F20" s="166"/>
      <c r="G20" s="166"/>
      <c r="H20" s="166"/>
      <c r="I20" s="177"/>
      <c r="K20" s="188"/>
      <c r="L20" s="166"/>
      <c r="M20" s="167"/>
      <c r="N20" s="166"/>
      <c r="O20" s="166"/>
      <c r="P20" s="166"/>
      <c r="Q20" s="166"/>
      <c r="R20" s="189"/>
    </row>
    <row r="21" spans="2:18" ht="21" customHeight="1" thickBot="1">
      <c r="B21" s="176"/>
      <c r="C21" s="591" t="s">
        <v>5</v>
      </c>
      <c r="D21" s="592"/>
      <c r="E21" s="59">
        <f>SUM(E8:E20)</f>
        <v>486592377.93971235</v>
      </c>
      <c r="F21" s="59">
        <f>SUM(F8:F20)</f>
        <v>508106907.39648622</v>
      </c>
      <c r="G21" s="59">
        <f>SUM(G8:G20)</f>
        <v>421403050.3697809</v>
      </c>
      <c r="H21" s="59">
        <f>SUM(H8:H20)</f>
        <v>1416102335.7059796</v>
      </c>
      <c r="I21" s="177"/>
      <c r="K21" s="188"/>
      <c r="L21" s="591" t="s">
        <v>5</v>
      </c>
      <c r="M21" s="592"/>
      <c r="N21" s="59">
        <f>SUM(N8:N20)</f>
        <v>5994607535.4737139</v>
      </c>
      <c r="O21" s="59">
        <f>SUM(O8:O20)</f>
        <v>3417106389.3825274</v>
      </c>
      <c r="P21" s="59">
        <f>SUM(P8:P20)</f>
        <v>2077673109.5279078</v>
      </c>
      <c r="Q21" s="59">
        <f>SUM(Q8:Q20)</f>
        <v>11489387034.384151</v>
      </c>
      <c r="R21" s="189"/>
    </row>
    <row r="22" spans="2:18" ht="21" customHeight="1" thickBot="1">
      <c r="B22" s="176"/>
      <c r="C22" s="593" t="s">
        <v>683</v>
      </c>
      <c r="D22" s="594"/>
      <c r="E22" s="595"/>
      <c r="F22" s="603">
        <f>F21+G21</f>
        <v>929509957.76626706</v>
      </c>
      <c r="G22" s="604"/>
      <c r="H22" s="248" t="s">
        <v>757</v>
      </c>
      <c r="I22" s="177"/>
      <c r="K22" s="188"/>
      <c r="L22" s="593" t="s">
        <v>683</v>
      </c>
      <c r="M22" s="594"/>
      <c r="N22" s="595"/>
      <c r="O22" s="603">
        <f>O21+P21</f>
        <v>5494779498.9104347</v>
      </c>
      <c r="P22" s="604"/>
      <c r="Q22" s="249" t="s">
        <v>757</v>
      </c>
      <c r="R22" s="189"/>
    </row>
    <row r="23" spans="2:18" ht="15.75" thickBot="1">
      <c r="B23" s="180"/>
      <c r="C23" s="181"/>
      <c r="D23" s="182"/>
      <c r="E23" s="181"/>
      <c r="F23" s="181"/>
      <c r="G23" s="181"/>
      <c r="H23" s="181"/>
      <c r="I23" s="183"/>
      <c r="K23" s="192"/>
      <c r="L23" s="193"/>
      <c r="M23" s="194"/>
      <c r="N23" s="193"/>
      <c r="O23" s="193"/>
      <c r="P23" s="193"/>
      <c r="Q23" s="193"/>
      <c r="R23" s="195"/>
    </row>
    <row r="24" spans="2:18" ht="15.75" thickBot="1">
      <c r="C24" s="166"/>
      <c r="D24" s="167"/>
      <c r="E24" s="166"/>
      <c r="F24" s="166"/>
      <c r="G24" s="166"/>
      <c r="H24" s="166"/>
      <c r="L24" s="166"/>
      <c r="M24" s="167"/>
      <c r="N24" s="166"/>
      <c r="O24" s="166"/>
      <c r="P24" s="166"/>
      <c r="Q24" s="166"/>
    </row>
    <row r="25" spans="2:18" ht="15" customHeight="1" thickBot="1">
      <c r="B25" s="88"/>
      <c r="C25" s="89"/>
      <c r="D25" s="90"/>
      <c r="E25" s="89"/>
      <c r="F25" s="89"/>
      <c r="G25" s="89"/>
      <c r="H25" s="89"/>
      <c r="I25" s="91"/>
      <c r="K25" s="200"/>
      <c r="L25" s="201"/>
      <c r="M25" s="202"/>
      <c r="N25" s="201"/>
      <c r="O25" s="201"/>
      <c r="P25" s="201"/>
      <c r="Q25" s="201"/>
      <c r="R25" s="203"/>
    </row>
    <row r="26" spans="2:18" ht="22.5" customHeight="1" thickBot="1">
      <c r="B26" s="92"/>
      <c r="C26" s="590" t="s">
        <v>689</v>
      </c>
      <c r="D26" s="588"/>
      <c r="E26" s="588"/>
      <c r="F26" s="588"/>
      <c r="G26" s="588"/>
      <c r="H26" s="589"/>
      <c r="I26" s="93"/>
      <c r="K26" s="204"/>
      <c r="L26" s="590" t="s">
        <v>688</v>
      </c>
      <c r="M26" s="588"/>
      <c r="N26" s="588"/>
      <c r="O26" s="588"/>
      <c r="P26" s="588"/>
      <c r="Q26" s="589"/>
      <c r="R26" s="205"/>
    </row>
    <row r="27" spans="2:18" s="47" customFormat="1" ht="25.5" customHeight="1" thickBot="1">
      <c r="B27" s="94"/>
      <c r="C27" s="196" t="s">
        <v>682</v>
      </c>
      <c r="D27" s="196" t="str">
        <f>Ethanol.!E4</f>
        <v>State</v>
      </c>
      <c r="E27" s="197" t="str">
        <f>Ethanol.!L4</f>
        <v>Pr. Amount</v>
      </c>
      <c r="F27" s="197" t="str">
        <f>Ethanol.!M4</f>
        <v>Interest</v>
      </c>
      <c r="G27" s="197" t="str">
        <f>Ethanol.!N4</f>
        <v>Penal Intt.</v>
      </c>
      <c r="H27" s="197" t="str">
        <f>Ethanol.!O4</f>
        <v xml:space="preserve">Amount Due </v>
      </c>
      <c r="I27" s="95"/>
      <c r="K27" s="206"/>
      <c r="L27" s="198" t="s">
        <v>682</v>
      </c>
      <c r="M27" s="198" t="str">
        <f>Mod.!E4</f>
        <v>State</v>
      </c>
      <c r="N27" s="199" t="str">
        <f>Mod.!L4</f>
        <v>Pr. Amount</v>
      </c>
      <c r="O27" s="199" t="str">
        <f>Mod.!M4</f>
        <v>Interest</v>
      </c>
      <c r="P27" s="199" t="str">
        <f>Mod.!N4</f>
        <v>Penal Interest</v>
      </c>
      <c r="Q27" s="199" t="str">
        <f>Mod.!O4</f>
        <v>Amount due</v>
      </c>
      <c r="R27" s="207"/>
    </row>
    <row r="28" spans="2:18" s="47" customFormat="1" ht="15" customHeight="1">
      <c r="B28" s="94"/>
      <c r="C28" s="605" t="s">
        <v>757</v>
      </c>
      <c r="D28" s="606"/>
      <c r="E28" s="598" t="s">
        <v>929</v>
      </c>
      <c r="F28" s="599"/>
      <c r="G28" s="599"/>
      <c r="H28" s="600"/>
      <c r="I28" s="95"/>
      <c r="K28" s="206"/>
      <c r="L28" s="607" t="s">
        <v>757</v>
      </c>
      <c r="M28" s="608"/>
      <c r="N28" s="598" t="s">
        <v>929</v>
      </c>
      <c r="O28" s="599"/>
      <c r="P28" s="599"/>
      <c r="Q28" s="600"/>
      <c r="R28" s="207"/>
    </row>
    <row r="29" spans="2:18" s="47" customFormat="1" ht="16.5" customHeight="1">
      <c r="B29" s="94"/>
      <c r="C29" s="62">
        <v>1</v>
      </c>
      <c r="D29" s="55" t="s">
        <v>669</v>
      </c>
      <c r="E29" s="214">
        <v>736712519.54897153</v>
      </c>
      <c r="F29" s="214">
        <v>353934751.36512697</v>
      </c>
      <c r="G29" s="214">
        <v>213312910.63757157</v>
      </c>
      <c r="H29" s="212">
        <f>SUM(E29:G29)</f>
        <v>1303960181.5516701</v>
      </c>
      <c r="I29" s="95"/>
      <c r="K29" s="206"/>
      <c r="L29" s="60">
        <v>1</v>
      </c>
      <c r="M29" s="213" t="s">
        <v>669</v>
      </c>
      <c r="N29" s="56">
        <v>2513331538.4006343</v>
      </c>
      <c r="O29" s="56">
        <v>2991912830.4109197</v>
      </c>
      <c r="P29" s="56">
        <v>1875891264.4877813</v>
      </c>
      <c r="Q29" s="212">
        <f>SUM(N29:P29)</f>
        <v>7381135633.2993355</v>
      </c>
      <c r="R29" s="207"/>
    </row>
    <row r="30" spans="2:18" s="47" customFormat="1" ht="16.5" customHeight="1">
      <c r="B30" s="94"/>
      <c r="C30" s="62">
        <v>2</v>
      </c>
      <c r="D30" s="65" t="s">
        <v>502</v>
      </c>
      <c r="E30" s="58">
        <v>16.158301355782896</v>
      </c>
      <c r="F30" s="58">
        <v>-8.5441907025567476E-2</v>
      </c>
      <c r="G30" s="58">
        <v>8.5441907025567476E-2</v>
      </c>
      <c r="H30" s="61">
        <f>SUM(E30:G30)</f>
        <v>16.158301355782896</v>
      </c>
      <c r="I30" s="95"/>
      <c r="K30" s="206"/>
      <c r="L30" s="62">
        <v>2</v>
      </c>
      <c r="M30" s="65" t="s">
        <v>502</v>
      </c>
      <c r="N30" s="57">
        <v>851381762.97534251</v>
      </c>
      <c r="O30" s="57">
        <v>1954991114.0144014</v>
      </c>
      <c r="P30" s="57">
        <v>1489838159.8991551</v>
      </c>
      <c r="Q30" s="61">
        <f t="shared" ref="Q30:Q38" si="2">SUM(N30:P30)</f>
        <v>4296211036.8888988</v>
      </c>
      <c r="R30" s="207"/>
    </row>
    <row r="31" spans="2:18" s="47" customFormat="1" ht="16.5" customHeight="1">
      <c r="B31" s="94"/>
      <c r="C31" s="62">
        <v>3</v>
      </c>
      <c r="D31" s="55" t="s">
        <v>549</v>
      </c>
      <c r="E31" s="58">
        <v>415100877.47140002</v>
      </c>
      <c r="F31" s="58">
        <v>180304989.22485402</v>
      </c>
      <c r="G31" s="58">
        <v>83508399.081995279</v>
      </c>
      <c r="H31" s="61">
        <f>SUM(E31:G31)</f>
        <v>678914265.77824926</v>
      </c>
      <c r="I31" s="95"/>
      <c r="K31" s="206"/>
      <c r="L31" s="62">
        <v>3</v>
      </c>
      <c r="M31" s="55" t="s">
        <v>509</v>
      </c>
      <c r="N31" s="57">
        <v>77450999.999999985</v>
      </c>
      <c r="O31" s="57">
        <v>363674692.53881079</v>
      </c>
      <c r="P31" s="57">
        <v>324005696.32420284</v>
      </c>
      <c r="Q31" s="61">
        <f t="shared" si="2"/>
        <v>765131388.86301363</v>
      </c>
      <c r="R31" s="207"/>
    </row>
    <row r="32" spans="2:18" s="47" customFormat="1" ht="16.5" customHeight="1">
      <c r="B32" s="94"/>
      <c r="C32" s="62">
        <v>4</v>
      </c>
      <c r="D32" s="55" t="s">
        <v>552</v>
      </c>
      <c r="E32" s="58">
        <v>496289296.84920377</v>
      </c>
      <c r="F32" s="58">
        <v>314616167.52839267</v>
      </c>
      <c r="G32" s="58">
        <v>167710738.82368603</v>
      </c>
      <c r="H32" s="61">
        <f>SUM(E32:G32)</f>
        <v>978616203.20128238</v>
      </c>
      <c r="I32" s="95"/>
      <c r="K32" s="206"/>
      <c r="L32" s="62">
        <v>4</v>
      </c>
      <c r="M32" s="55" t="s">
        <v>512</v>
      </c>
      <c r="N32" s="57">
        <v>56783048.972602688</v>
      </c>
      <c r="O32" s="57">
        <v>155539044.04054761</v>
      </c>
      <c r="P32" s="57">
        <v>60641114.986849681</v>
      </c>
      <c r="Q32" s="61">
        <f t="shared" si="2"/>
        <v>272963208</v>
      </c>
      <c r="R32" s="207"/>
    </row>
    <row r="33" spans="1:19" s="47" customFormat="1" ht="16.5" customHeight="1">
      <c r="B33" s="94"/>
      <c r="C33" s="62" t="s">
        <v>757</v>
      </c>
      <c r="D33" s="265" t="s">
        <v>757</v>
      </c>
      <c r="E33" s="271" t="s">
        <v>757</v>
      </c>
      <c r="F33" s="271" t="s">
        <v>757</v>
      </c>
      <c r="G33" s="271" t="s">
        <v>757</v>
      </c>
      <c r="H33" s="272" t="s">
        <v>757</v>
      </c>
      <c r="I33" s="95"/>
      <c r="K33" s="206"/>
      <c r="L33" s="62">
        <v>5</v>
      </c>
      <c r="M33" s="55" t="s">
        <v>516</v>
      </c>
      <c r="N33" s="57">
        <v>77909747.129315078</v>
      </c>
      <c r="O33" s="57">
        <v>160037335.16692963</v>
      </c>
      <c r="P33" s="57">
        <v>154013911.12896079</v>
      </c>
      <c r="Q33" s="61">
        <f t="shared" si="2"/>
        <v>391960993.42520547</v>
      </c>
      <c r="R33" s="207"/>
    </row>
    <row r="34" spans="1:19" s="47" customFormat="1" ht="16.5" customHeight="1">
      <c r="B34" s="94"/>
      <c r="C34" s="62" t="s">
        <v>757</v>
      </c>
      <c r="D34" s="265" t="s">
        <v>757</v>
      </c>
      <c r="E34" s="271" t="s">
        <v>757</v>
      </c>
      <c r="F34" s="271" t="s">
        <v>757</v>
      </c>
      <c r="G34" s="271" t="s">
        <v>757</v>
      </c>
      <c r="H34" s="272" t="s">
        <v>757</v>
      </c>
      <c r="I34" s="95"/>
      <c r="K34" s="206"/>
      <c r="L34" s="62">
        <v>6</v>
      </c>
      <c r="M34" s="213" t="s">
        <v>550</v>
      </c>
      <c r="N34" s="57">
        <v>429978335.12054801</v>
      </c>
      <c r="O34" s="57">
        <v>392467754.14235437</v>
      </c>
      <c r="P34" s="57">
        <v>179373236.91654971</v>
      </c>
      <c r="Q34" s="61">
        <f t="shared" si="2"/>
        <v>1001819326.1794521</v>
      </c>
      <c r="R34" s="207"/>
    </row>
    <row r="35" spans="1:19" s="47" customFormat="1" ht="16.5" customHeight="1">
      <c r="B35" s="94"/>
      <c r="C35" s="62" t="s">
        <v>757</v>
      </c>
      <c r="D35" s="265" t="s">
        <v>757</v>
      </c>
      <c r="E35" s="271" t="s">
        <v>757</v>
      </c>
      <c r="F35" s="271" t="s">
        <v>757</v>
      </c>
      <c r="G35" s="271" t="s">
        <v>757</v>
      </c>
      <c r="H35" s="272" t="s">
        <v>757</v>
      </c>
      <c r="I35" s="95"/>
      <c r="K35" s="206"/>
      <c r="L35" s="62">
        <v>7</v>
      </c>
      <c r="M35" s="55" t="s">
        <v>668</v>
      </c>
      <c r="N35" s="57">
        <v>313412032.36328769</v>
      </c>
      <c r="O35" s="57">
        <v>740525579.86327934</v>
      </c>
      <c r="P35" s="57">
        <v>599223543.50439179</v>
      </c>
      <c r="Q35" s="61">
        <f t="shared" si="2"/>
        <v>1653161155.7309589</v>
      </c>
      <c r="R35" s="207"/>
    </row>
    <row r="36" spans="1:19" s="47" customFormat="1" ht="16.5" customHeight="1">
      <c r="B36" s="94"/>
      <c r="C36" s="62" t="s">
        <v>757</v>
      </c>
      <c r="D36" s="265" t="s">
        <v>757</v>
      </c>
      <c r="E36" s="271" t="s">
        <v>757</v>
      </c>
      <c r="F36" s="271" t="s">
        <v>757</v>
      </c>
      <c r="G36" s="271" t="s">
        <v>757</v>
      </c>
      <c r="H36" s="272" t="s">
        <v>757</v>
      </c>
      <c r="I36" s="95"/>
      <c r="K36" s="206"/>
      <c r="L36" s="62">
        <v>8</v>
      </c>
      <c r="M36" s="55" t="s">
        <v>552</v>
      </c>
      <c r="N36" s="57">
        <v>497941309.60273969</v>
      </c>
      <c r="O36" s="57">
        <v>573640315.98108792</v>
      </c>
      <c r="P36" s="57">
        <v>461590544.02351493</v>
      </c>
      <c r="Q36" s="61">
        <f t="shared" si="2"/>
        <v>1533172169.6073425</v>
      </c>
      <c r="R36" s="207"/>
    </row>
    <row r="37" spans="1:19" s="47" customFormat="1" ht="16.5" customHeight="1">
      <c r="B37" s="94"/>
      <c r="C37" s="62" t="s">
        <v>757</v>
      </c>
      <c r="D37" s="265" t="s">
        <v>757</v>
      </c>
      <c r="E37" s="271" t="s">
        <v>757</v>
      </c>
      <c r="F37" s="271" t="s">
        <v>757</v>
      </c>
      <c r="G37" s="271" t="s">
        <v>757</v>
      </c>
      <c r="H37" s="272" t="s">
        <v>757</v>
      </c>
      <c r="I37" s="95"/>
      <c r="K37" s="206"/>
      <c r="L37" s="64">
        <v>9</v>
      </c>
      <c r="M37" s="65" t="s">
        <v>537</v>
      </c>
      <c r="N37" s="57">
        <v>219452000</v>
      </c>
      <c r="O37" s="57">
        <v>433075454.61898589</v>
      </c>
      <c r="P37" s="57">
        <v>376635048.96183604</v>
      </c>
      <c r="Q37" s="61">
        <f t="shared" si="2"/>
        <v>1029162503.580822</v>
      </c>
      <c r="R37" s="207"/>
    </row>
    <row r="38" spans="1:19" s="47" customFormat="1" ht="16.5" customHeight="1">
      <c r="B38" s="94"/>
      <c r="C38" s="62" t="s">
        <v>757</v>
      </c>
      <c r="D38" s="265" t="s">
        <v>757</v>
      </c>
      <c r="E38" s="271" t="s">
        <v>757</v>
      </c>
      <c r="F38" s="271" t="s">
        <v>757</v>
      </c>
      <c r="G38" s="271" t="s">
        <v>757</v>
      </c>
      <c r="H38" s="272" t="s">
        <v>757</v>
      </c>
      <c r="I38" s="95"/>
      <c r="K38" s="206"/>
      <c r="L38" s="64">
        <v>10</v>
      </c>
      <c r="M38" s="55" t="s">
        <v>549</v>
      </c>
      <c r="N38" s="57">
        <v>258132769.90758219</v>
      </c>
      <c r="O38" s="57">
        <v>352638840.78994477</v>
      </c>
      <c r="P38" s="57">
        <v>251121558.28101417</v>
      </c>
      <c r="Q38" s="61">
        <f t="shared" si="2"/>
        <v>861893168.97854114</v>
      </c>
      <c r="R38" s="207"/>
    </row>
    <row r="39" spans="1:19" s="47" customFormat="1" ht="16.5" customHeight="1">
      <c r="B39" s="94"/>
      <c r="C39" s="62" t="s">
        <v>757</v>
      </c>
      <c r="D39" s="265" t="s">
        <v>757</v>
      </c>
      <c r="E39" s="271" t="s">
        <v>757</v>
      </c>
      <c r="F39" s="271" t="s">
        <v>757</v>
      </c>
      <c r="G39" s="271" t="s">
        <v>757</v>
      </c>
      <c r="H39" s="272" t="s">
        <v>757</v>
      </c>
      <c r="I39" s="95"/>
      <c r="K39" s="206"/>
      <c r="L39" s="64">
        <v>11</v>
      </c>
      <c r="M39" s="65" t="s">
        <v>551</v>
      </c>
      <c r="N39" s="57">
        <v>30112000.000000004</v>
      </c>
      <c r="O39" s="57">
        <v>24029544.829695623</v>
      </c>
      <c r="P39" s="57">
        <v>4669022.8004413582</v>
      </c>
      <c r="Q39" s="61">
        <f>SUM(N39:P39)</f>
        <v>58810567.630136982</v>
      </c>
      <c r="R39" s="207"/>
    </row>
    <row r="40" spans="1:19" s="47" customFormat="1" ht="16.5" customHeight="1" thickBot="1">
      <c r="B40" s="94"/>
      <c r="C40" s="85" t="s">
        <v>757</v>
      </c>
      <c r="D40" s="273" t="s">
        <v>757</v>
      </c>
      <c r="E40" s="274" t="s">
        <v>757</v>
      </c>
      <c r="F40" s="274" t="s">
        <v>757</v>
      </c>
      <c r="G40" s="274" t="s">
        <v>757</v>
      </c>
      <c r="H40" s="275" t="s">
        <v>757</v>
      </c>
      <c r="I40" s="95"/>
      <c r="K40" s="206"/>
      <c r="L40" s="85" t="s">
        <v>757</v>
      </c>
      <c r="M40" s="273" t="s">
        <v>757</v>
      </c>
      <c r="N40" s="274" t="s">
        <v>757</v>
      </c>
      <c r="O40" s="274" t="s">
        <v>757</v>
      </c>
      <c r="P40" s="274" t="s">
        <v>757</v>
      </c>
      <c r="Q40" s="275" t="s">
        <v>757</v>
      </c>
      <c r="R40" s="207"/>
    </row>
    <row r="41" spans="1:19" ht="6.75" customHeight="1" thickBot="1">
      <c r="B41" s="92"/>
      <c r="C41" s="166"/>
      <c r="D41" s="167"/>
      <c r="E41" s="166"/>
      <c r="F41" s="166"/>
      <c r="G41" s="166"/>
      <c r="H41" s="166"/>
      <c r="I41" s="93"/>
      <c r="K41" s="204"/>
      <c r="L41" s="166"/>
      <c r="M41" s="167"/>
      <c r="N41" s="166"/>
      <c r="O41" s="166"/>
      <c r="P41" s="166"/>
      <c r="Q41" s="166"/>
      <c r="R41" s="205"/>
    </row>
    <row r="42" spans="1:19" ht="21" customHeight="1" thickBot="1">
      <c r="B42" s="92"/>
      <c r="C42" s="591" t="s">
        <v>5</v>
      </c>
      <c r="D42" s="592"/>
      <c r="E42" s="59">
        <f>SUM(E29:E41)</f>
        <v>1648102710.0278766</v>
      </c>
      <c r="F42" s="59">
        <f>SUM(F29:F41)</f>
        <v>848855908.0329318</v>
      </c>
      <c r="G42" s="59">
        <f>SUM(G29:G41)</f>
        <v>464532048.62869477</v>
      </c>
      <c r="H42" s="59">
        <f>SUM(H29:H41)</f>
        <v>2961490666.6895032</v>
      </c>
      <c r="I42" s="93"/>
      <c r="K42" s="204"/>
      <c r="L42" s="591" t="s">
        <v>5</v>
      </c>
      <c r="M42" s="592"/>
      <c r="N42" s="59">
        <f>SUM(N29:N41)</f>
        <v>5325885544.4720516</v>
      </c>
      <c r="O42" s="59">
        <f>SUM(O29:O41)</f>
        <v>8142532506.3969564</v>
      </c>
      <c r="P42" s="59">
        <f>SUM(P29:P41)</f>
        <v>5777003101.3146982</v>
      </c>
      <c r="Q42" s="59">
        <f>SUM(Q29:Q41)</f>
        <v>19245421152.183712</v>
      </c>
      <c r="R42" s="205"/>
    </row>
    <row r="43" spans="1:19" ht="21" customHeight="1" thickBot="1">
      <c r="B43" s="92"/>
      <c r="C43" s="593" t="s">
        <v>683</v>
      </c>
      <c r="D43" s="594"/>
      <c r="E43" s="595"/>
      <c r="F43" s="603">
        <f>F42+G42</f>
        <v>1313387956.6616266</v>
      </c>
      <c r="G43" s="604"/>
      <c r="H43" s="250" t="s">
        <v>757</v>
      </c>
      <c r="I43" s="93"/>
      <c r="K43" s="204"/>
      <c r="L43" s="593" t="s">
        <v>683</v>
      </c>
      <c r="M43" s="594"/>
      <c r="N43" s="595"/>
      <c r="O43" s="603">
        <f>O42+P42</f>
        <v>13919535607.711655</v>
      </c>
      <c r="P43" s="604"/>
      <c r="Q43" s="251" t="s">
        <v>757</v>
      </c>
      <c r="R43" s="205"/>
    </row>
    <row r="44" spans="1:19" ht="15" customHeight="1" thickBot="1">
      <c r="B44" s="96"/>
      <c r="C44" s="97"/>
      <c r="D44" s="98"/>
      <c r="E44" s="97"/>
      <c r="F44" s="97"/>
      <c r="G44" s="97"/>
      <c r="H44" s="97"/>
      <c r="I44" s="99"/>
      <c r="K44" s="208"/>
      <c r="L44" s="209"/>
      <c r="M44" s="210"/>
      <c r="N44" s="209"/>
      <c r="O44" s="209"/>
      <c r="P44" s="209"/>
      <c r="Q44" s="209"/>
      <c r="R44" s="211"/>
    </row>
    <row r="45" spans="1:19" ht="15" customHeight="1">
      <c r="C45" s="166"/>
      <c r="D45" s="167"/>
      <c r="E45" s="166"/>
      <c r="F45" s="166"/>
      <c r="G45" s="166"/>
      <c r="H45" s="166"/>
      <c r="L45" s="166"/>
      <c r="M45" s="167"/>
      <c r="N45" s="166"/>
      <c r="O45" s="166"/>
      <c r="P45" s="166"/>
      <c r="Q45" s="166"/>
    </row>
    <row r="46" spans="1:19" ht="5.25" hidden="1" customHeight="1"/>
    <row r="48" spans="1:19" hidden="1">
      <c r="A48" s="168"/>
      <c r="B48" s="168"/>
      <c r="I48" s="168"/>
      <c r="J48" s="168"/>
      <c r="K48" s="168"/>
      <c r="R48" s="168"/>
      <c r="S48" s="168"/>
    </row>
    <row r="51" spans="1:19" hidden="1">
      <c r="A51" s="169"/>
      <c r="B51" s="169"/>
      <c r="I51" s="169"/>
      <c r="J51" s="169"/>
      <c r="K51" s="169"/>
      <c r="R51" s="169"/>
      <c r="S51" s="169"/>
    </row>
    <row r="52" spans="1:19" hidden="1">
      <c r="A52" s="169"/>
      <c r="B52" s="169"/>
      <c r="I52" s="169"/>
      <c r="J52" s="169"/>
      <c r="K52" s="169"/>
      <c r="R52" s="169"/>
      <c r="S52" s="169"/>
    </row>
    <row r="53" spans="1:19" hidden="1">
      <c r="A53" s="169"/>
      <c r="B53" s="169"/>
      <c r="I53" s="169"/>
      <c r="J53" s="169"/>
      <c r="K53" s="169"/>
      <c r="R53" s="169"/>
      <c r="S53" s="169"/>
    </row>
    <row r="54" spans="1:19" hidden="1">
      <c r="A54" s="169"/>
      <c r="B54" s="169"/>
      <c r="I54" s="169"/>
      <c r="J54" s="169"/>
      <c r="K54" s="169"/>
      <c r="R54" s="169"/>
      <c r="S54" s="169"/>
    </row>
    <row r="55" spans="1:19" hidden="1">
      <c r="A55" s="169"/>
      <c r="B55" s="169"/>
      <c r="I55" s="169"/>
      <c r="J55" s="169"/>
      <c r="K55" s="169"/>
      <c r="R55" s="169"/>
      <c r="S55" s="169"/>
    </row>
    <row r="56" spans="1:19" hidden="1">
      <c r="A56" s="169"/>
      <c r="B56" s="169"/>
      <c r="I56" s="169"/>
      <c r="J56" s="169"/>
      <c r="K56" s="169"/>
      <c r="R56" s="169"/>
      <c r="S56" s="169"/>
    </row>
    <row r="60" spans="1:19" ht="15.75" hidden="1">
      <c r="C60" s="45"/>
      <c r="D60" s="45"/>
      <c r="L60" s="45"/>
      <c r="M60" s="45"/>
    </row>
  </sheetData>
  <sortState ref="C5:H17">
    <sortCondition ref="D4"/>
  </sortState>
  <mergeCells count="25">
    <mergeCell ref="L43:N43"/>
    <mergeCell ref="C43:E43"/>
    <mergeCell ref="C22:E22"/>
    <mergeCell ref="C21:D21"/>
    <mergeCell ref="C42:D42"/>
    <mergeCell ref="L42:M42"/>
    <mergeCell ref="C26:H26"/>
    <mergeCell ref="L26:Q26"/>
    <mergeCell ref="O22:P22"/>
    <mergeCell ref="F22:G22"/>
    <mergeCell ref="F43:G43"/>
    <mergeCell ref="O43:P43"/>
    <mergeCell ref="C28:D28"/>
    <mergeCell ref="E28:H28"/>
    <mergeCell ref="L28:M28"/>
    <mergeCell ref="N28:Q28"/>
    <mergeCell ref="C5:H5"/>
    <mergeCell ref="L5:Q5"/>
    <mergeCell ref="L21:M21"/>
    <mergeCell ref="L22:N22"/>
    <mergeCell ref="B2:R2"/>
    <mergeCell ref="L7:M7"/>
    <mergeCell ref="N7:Q7"/>
    <mergeCell ref="C7:D7"/>
    <mergeCell ref="E7:H7"/>
  </mergeCells>
  <dataValidations count="1">
    <dataValidation type="custom" allowBlank="1" showInputMessage="1" showErrorMessage="1" sqref="C29:H43 L29:Q43 C8:H22 L8:Q22">
      <formula1>" "</formula1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WVQ28"/>
  <sheetViews>
    <sheetView showGridLines="0" tabSelected="1" workbookViewId="0"/>
  </sheetViews>
  <sheetFormatPr defaultColWidth="0" defaultRowHeight="12.75" zeroHeight="1"/>
  <cols>
    <col min="1" max="1" width="3.5703125" style="48" customWidth="1"/>
    <col min="2" max="2" width="2.85546875" style="48" customWidth="1"/>
    <col min="3" max="3" width="5.28515625" style="48" customWidth="1"/>
    <col min="4" max="4" width="21.28515625" style="51" customWidth="1"/>
    <col min="5" max="5" width="20.5703125" style="54" customWidth="1"/>
    <col min="6" max="6" width="20.7109375" style="54" customWidth="1"/>
    <col min="7" max="8" width="21.5703125" style="54" customWidth="1"/>
    <col min="9" max="9" width="2.85546875" style="48" customWidth="1"/>
    <col min="10" max="10" width="3.5703125" style="48" customWidth="1"/>
    <col min="11" max="258" width="9.140625" style="48" hidden="1"/>
    <col min="259" max="259" width="0.7109375" style="48" hidden="1"/>
    <col min="260" max="260" width="5.28515625" style="48" hidden="1"/>
    <col min="261" max="261" width="21.28515625" style="48" hidden="1"/>
    <col min="262" max="262" width="15.85546875" style="48" hidden="1"/>
    <col min="263" max="263" width="16.28515625" style="48" hidden="1"/>
    <col min="264" max="264" width="15.140625" style="48" hidden="1"/>
    <col min="265" max="265" width="15.5703125" style="48" hidden="1"/>
    <col min="266" max="514" width="9.140625" style="48" hidden="1"/>
    <col min="515" max="515" width="0.7109375" style="48" hidden="1"/>
    <col min="516" max="516" width="5.28515625" style="48" hidden="1"/>
    <col min="517" max="517" width="21.28515625" style="48" hidden="1"/>
    <col min="518" max="518" width="15.85546875" style="48" hidden="1"/>
    <col min="519" max="519" width="16.28515625" style="48" hidden="1"/>
    <col min="520" max="520" width="15.140625" style="48" hidden="1"/>
    <col min="521" max="521" width="15.5703125" style="48" hidden="1"/>
    <col min="522" max="770" width="9.140625" style="48" hidden="1"/>
    <col min="771" max="771" width="0.7109375" style="48" hidden="1"/>
    <col min="772" max="772" width="5.28515625" style="48" hidden="1"/>
    <col min="773" max="773" width="21.28515625" style="48" hidden="1"/>
    <col min="774" max="774" width="15.85546875" style="48" hidden="1"/>
    <col min="775" max="775" width="16.28515625" style="48" hidden="1"/>
    <col min="776" max="776" width="15.140625" style="48" hidden="1"/>
    <col min="777" max="777" width="15.5703125" style="48" hidden="1"/>
    <col min="778" max="1026" width="9.140625" style="48" hidden="1"/>
    <col min="1027" max="1027" width="0.7109375" style="48" hidden="1"/>
    <col min="1028" max="1028" width="5.28515625" style="48" hidden="1"/>
    <col min="1029" max="1029" width="21.28515625" style="48" hidden="1"/>
    <col min="1030" max="1030" width="15.85546875" style="48" hidden="1"/>
    <col min="1031" max="1031" width="16.28515625" style="48" hidden="1"/>
    <col min="1032" max="1032" width="15.140625" style="48" hidden="1"/>
    <col min="1033" max="1033" width="15.5703125" style="48" hidden="1"/>
    <col min="1034" max="1282" width="9.140625" style="48" hidden="1"/>
    <col min="1283" max="1283" width="0.7109375" style="48" hidden="1"/>
    <col min="1284" max="1284" width="5.28515625" style="48" hidden="1"/>
    <col min="1285" max="1285" width="21.28515625" style="48" hidden="1"/>
    <col min="1286" max="1286" width="15.85546875" style="48" hidden="1"/>
    <col min="1287" max="1287" width="16.28515625" style="48" hidden="1"/>
    <col min="1288" max="1288" width="15.140625" style="48" hidden="1"/>
    <col min="1289" max="1289" width="15.5703125" style="48" hidden="1"/>
    <col min="1290" max="1538" width="9.140625" style="48" hidden="1"/>
    <col min="1539" max="1539" width="0.7109375" style="48" hidden="1"/>
    <col min="1540" max="1540" width="5.28515625" style="48" hidden="1"/>
    <col min="1541" max="1541" width="21.28515625" style="48" hidden="1"/>
    <col min="1542" max="1542" width="15.85546875" style="48" hidden="1"/>
    <col min="1543" max="1543" width="16.28515625" style="48" hidden="1"/>
    <col min="1544" max="1544" width="15.140625" style="48" hidden="1"/>
    <col min="1545" max="1545" width="15.5703125" style="48" hidden="1"/>
    <col min="1546" max="1794" width="9.140625" style="48" hidden="1"/>
    <col min="1795" max="1795" width="0.7109375" style="48" hidden="1"/>
    <col min="1796" max="1796" width="5.28515625" style="48" hidden="1"/>
    <col min="1797" max="1797" width="21.28515625" style="48" hidden="1"/>
    <col min="1798" max="1798" width="15.85546875" style="48" hidden="1"/>
    <col min="1799" max="1799" width="16.28515625" style="48" hidden="1"/>
    <col min="1800" max="1800" width="15.140625" style="48" hidden="1"/>
    <col min="1801" max="1801" width="15.5703125" style="48" hidden="1"/>
    <col min="1802" max="2050" width="9.140625" style="48" hidden="1"/>
    <col min="2051" max="2051" width="0.7109375" style="48" hidden="1"/>
    <col min="2052" max="2052" width="5.28515625" style="48" hidden="1"/>
    <col min="2053" max="2053" width="21.28515625" style="48" hidden="1"/>
    <col min="2054" max="2054" width="15.85546875" style="48" hidden="1"/>
    <col min="2055" max="2055" width="16.28515625" style="48" hidden="1"/>
    <col min="2056" max="2056" width="15.140625" style="48" hidden="1"/>
    <col min="2057" max="2057" width="15.5703125" style="48" hidden="1"/>
    <col min="2058" max="2306" width="9.140625" style="48" hidden="1"/>
    <col min="2307" max="2307" width="0.7109375" style="48" hidden="1"/>
    <col min="2308" max="2308" width="5.28515625" style="48" hidden="1"/>
    <col min="2309" max="2309" width="21.28515625" style="48" hidden="1"/>
    <col min="2310" max="2310" width="15.85546875" style="48" hidden="1"/>
    <col min="2311" max="2311" width="16.28515625" style="48" hidden="1"/>
    <col min="2312" max="2312" width="15.140625" style="48" hidden="1"/>
    <col min="2313" max="2313" width="15.5703125" style="48" hidden="1"/>
    <col min="2314" max="2562" width="9.140625" style="48" hidden="1"/>
    <col min="2563" max="2563" width="0.7109375" style="48" hidden="1"/>
    <col min="2564" max="2564" width="5.28515625" style="48" hidden="1"/>
    <col min="2565" max="2565" width="21.28515625" style="48" hidden="1"/>
    <col min="2566" max="2566" width="15.85546875" style="48" hidden="1"/>
    <col min="2567" max="2567" width="16.28515625" style="48" hidden="1"/>
    <col min="2568" max="2568" width="15.140625" style="48" hidden="1"/>
    <col min="2569" max="2569" width="15.5703125" style="48" hidden="1"/>
    <col min="2570" max="2818" width="9.140625" style="48" hidden="1"/>
    <col min="2819" max="2819" width="0.7109375" style="48" hidden="1"/>
    <col min="2820" max="2820" width="5.28515625" style="48" hidden="1"/>
    <col min="2821" max="2821" width="21.28515625" style="48" hidden="1"/>
    <col min="2822" max="2822" width="15.85546875" style="48" hidden="1"/>
    <col min="2823" max="2823" width="16.28515625" style="48" hidden="1"/>
    <col min="2824" max="2824" width="15.140625" style="48" hidden="1"/>
    <col min="2825" max="2825" width="15.5703125" style="48" hidden="1"/>
    <col min="2826" max="3074" width="9.140625" style="48" hidden="1"/>
    <col min="3075" max="3075" width="0.7109375" style="48" hidden="1"/>
    <col min="3076" max="3076" width="5.28515625" style="48" hidden="1"/>
    <col min="3077" max="3077" width="21.28515625" style="48" hidden="1"/>
    <col min="3078" max="3078" width="15.85546875" style="48" hidden="1"/>
    <col min="3079" max="3079" width="16.28515625" style="48" hidden="1"/>
    <col min="3080" max="3080" width="15.140625" style="48" hidden="1"/>
    <col min="3081" max="3081" width="15.5703125" style="48" hidden="1"/>
    <col min="3082" max="3330" width="9.140625" style="48" hidden="1"/>
    <col min="3331" max="3331" width="0.7109375" style="48" hidden="1"/>
    <col min="3332" max="3332" width="5.28515625" style="48" hidden="1"/>
    <col min="3333" max="3333" width="21.28515625" style="48" hidden="1"/>
    <col min="3334" max="3334" width="15.85546875" style="48" hidden="1"/>
    <col min="3335" max="3335" width="16.28515625" style="48" hidden="1"/>
    <col min="3336" max="3336" width="15.140625" style="48" hidden="1"/>
    <col min="3337" max="3337" width="15.5703125" style="48" hidden="1"/>
    <col min="3338" max="3586" width="9.140625" style="48" hidden="1"/>
    <col min="3587" max="3587" width="0.7109375" style="48" hidden="1"/>
    <col min="3588" max="3588" width="5.28515625" style="48" hidden="1"/>
    <col min="3589" max="3589" width="21.28515625" style="48" hidden="1"/>
    <col min="3590" max="3590" width="15.85546875" style="48" hidden="1"/>
    <col min="3591" max="3591" width="16.28515625" style="48" hidden="1"/>
    <col min="3592" max="3592" width="15.140625" style="48" hidden="1"/>
    <col min="3593" max="3593" width="15.5703125" style="48" hidden="1"/>
    <col min="3594" max="3842" width="9.140625" style="48" hidden="1"/>
    <col min="3843" max="3843" width="0.7109375" style="48" hidden="1"/>
    <col min="3844" max="3844" width="5.28515625" style="48" hidden="1"/>
    <col min="3845" max="3845" width="21.28515625" style="48" hidden="1"/>
    <col min="3846" max="3846" width="15.85546875" style="48" hidden="1"/>
    <col min="3847" max="3847" width="16.28515625" style="48" hidden="1"/>
    <col min="3848" max="3848" width="15.140625" style="48" hidden="1"/>
    <col min="3849" max="3849" width="15.5703125" style="48" hidden="1"/>
    <col min="3850" max="4098" width="9.140625" style="48" hidden="1"/>
    <col min="4099" max="4099" width="0.7109375" style="48" hidden="1"/>
    <col min="4100" max="4100" width="5.28515625" style="48" hidden="1"/>
    <col min="4101" max="4101" width="21.28515625" style="48" hidden="1"/>
    <col min="4102" max="4102" width="15.85546875" style="48" hidden="1"/>
    <col min="4103" max="4103" width="16.28515625" style="48" hidden="1"/>
    <col min="4104" max="4104" width="15.140625" style="48" hidden="1"/>
    <col min="4105" max="4105" width="15.5703125" style="48" hidden="1"/>
    <col min="4106" max="4354" width="9.140625" style="48" hidden="1"/>
    <col min="4355" max="4355" width="0.7109375" style="48" hidden="1"/>
    <col min="4356" max="4356" width="5.28515625" style="48" hidden="1"/>
    <col min="4357" max="4357" width="21.28515625" style="48" hidden="1"/>
    <col min="4358" max="4358" width="15.85546875" style="48" hidden="1"/>
    <col min="4359" max="4359" width="16.28515625" style="48" hidden="1"/>
    <col min="4360" max="4360" width="15.140625" style="48" hidden="1"/>
    <col min="4361" max="4361" width="15.5703125" style="48" hidden="1"/>
    <col min="4362" max="4610" width="9.140625" style="48" hidden="1"/>
    <col min="4611" max="4611" width="0.7109375" style="48" hidden="1"/>
    <col min="4612" max="4612" width="5.28515625" style="48" hidden="1"/>
    <col min="4613" max="4613" width="21.28515625" style="48" hidden="1"/>
    <col min="4614" max="4614" width="15.85546875" style="48" hidden="1"/>
    <col min="4615" max="4615" width="16.28515625" style="48" hidden="1"/>
    <col min="4616" max="4616" width="15.140625" style="48" hidden="1"/>
    <col min="4617" max="4617" width="15.5703125" style="48" hidden="1"/>
    <col min="4618" max="4866" width="9.140625" style="48" hidden="1"/>
    <col min="4867" max="4867" width="0.7109375" style="48" hidden="1"/>
    <col min="4868" max="4868" width="5.28515625" style="48" hidden="1"/>
    <col min="4869" max="4869" width="21.28515625" style="48" hidden="1"/>
    <col min="4870" max="4870" width="15.85546875" style="48" hidden="1"/>
    <col min="4871" max="4871" width="16.28515625" style="48" hidden="1"/>
    <col min="4872" max="4872" width="15.140625" style="48" hidden="1"/>
    <col min="4873" max="4873" width="15.5703125" style="48" hidden="1"/>
    <col min="4874" max="5122" width="9.140625" style="48" hidden="1"/>
    <col min="5123" max="5123" width="0.7109375" style="48" hidden="1"/>
    <col min="5124" max="5124" width="5.28515625" style="48" hidden="1"/>
    <col min="5125" max="5125" width="21.28515625" style="48" hidden="1"/>
    <col min="5126" max="5126" width="15.85546875" style="48" hidden="1"/>
    <col min="5127" max="5127" width="16.28515625" style="48" hidden="1"/>
    <col min="5128" max="5128" width="15.140625" style="48" hidden="1"/>
    <col min="5129" max="5129" width="15.5703125" style="48" hidden="1"/>
    <col min="5130" max="5378" width="9.140625" style="48" hidden="1"/>
    <col min="5379" max="5379" width="0.7109375" style="48" hidden="1"/>
    <col min="5380" max="5380" width="5.28515625" style="48" hidden="1"/>
    <col min="5381" max="5381" width="21.28515625" style="48" hidden="1"/>
    <col min="5382" max="5382" width="15.85546875" style="48" hidden="1"/>
    <col min="5383" max="5383" width="16.28515625" style="48" hidden="1"/>
    <col min="5384" max="5384" width="15.140625" style="48" hidden="1"/>
    <col min="5385" max="5385" width="15.5703125" style="48" hidden="1"/>
    <col min="5386" max="5634" width="9.140625" style="48" hidden="1"/>
    <col min="5635" max="5635" width="0.7109375" style="48" hidden="1"/>
    <col min="5636" max="5636" width="5.28515625" style="48" hidden="1"/>
    <col min="5637" max="5637" width="21.28515625" style="48" hidden="1"/>
    <col min="5638" max="5638" width="15.85546875" style="48" hidden="1"/>
    <col min="5639" max="5639" width="16.28515625" style="48" hidden="1"/>
    <col min="5640" max="5640" width="15.140625" style="48" hidden="1"/>
    <col min="5641" max="5641" width="15.5703125" style="48" hidden="1"/>
    <col min="5642" max="5890" width="9.140625" style="48" hidden="1"/>
    <col min="5891" max="5891" width="0.7109375" style="48" hidden="1"/>
    <col min="5892" max="5892" width="5.28515625" style="48" hidden="1"/>
    <col min="5893" max="5893" width="21.28515625" style="48" hidden="1"/>
    <col min="5894" max="5894" width="15.85546875" style="48" hidden="1"/>
    <col min="5895" max="5895" width="16.28515625" style="48" hidden="1"/>
    <col min="5896" max="5896" width="15.140625" style="48" hidden="1"/>
    <col min="5897" max="5897" width="15.5703125" style="48" hidden="1"/>
    <col min="5898" max="6146" width="9.140625" style="48" hidden="1"/>
    <col min="6147" max="6147" width="0.7109375" style="48" hidden="1"/>
    <col min="6148" max="6148" width="5.28515625" style="48" hidden="1"/>
    <col min="6149" max="6149" width="21.28515625" style="48" hidden="1"/>
    <col min="6150" max="6150" width="15.85546875" style="48" hidden="1"/>
    <col min="6151" max="6151" width="16.28515625" style="48" hidden="1"/>
    <col min="6152" max="6152" width="15.140625" style="48" hidden="1"/>
    <col min="6153" max="6153" width="15.5703125" style="48" hidden="1"/>
    <col min="6154" max="6402" width="9.140625" style="48" hidden="1"/>
    <col min="6403" max="6403" width="0.7109375" style="48" hidden="1"/>
    <col min="6404" max="6404" width="5.28515625" style="48" hidden="1"/>
    <col min="6405" max="6405" width="21.28515625" style="48" hidden="1"/>
    <col min="6406" max="6406" width="15.85546875" style="48" hidden="1"/>
    <col min="6407" max="6407" width="16.28515625" style="48" hidden="1"/>
    <col min="6408" max="6408" width="15.140625" style="48" hidden="1"/>
    <col min="6409" max="6409" width="15.5703125" style="48" hidden="1"/>
    <col min="6410" max="6658" width="9.140625" style="48" hidden="1"/>
    <col min="6659" max="6659" width="0.7109375" style="48" hidden="1"/>
    <col min="6660" max="6660" width="5.28515625" style="48" hidden="1"/>
    <col min="6661" max="6661" width="21.28515625" style="48" hidden="1"/>
    <col min="6662" max="6662" width="15.85546875" style="48" hidden="1"/>
    <col min="6663" max="6663" width="16.28515625" style="48" hidden="1"/>
    <col min="6664" max="6664" width="15.140625" style="48" hidden="1"/>
    <col min="6665" max="6665" width="15.5703125" style="48" hidden="1"/>
    <col min="6666" max="6914" width="9.140625" style="48" hidden="1"/>
    <col min="6915" max="6915" width="0.7109375" style="48" hidden="1"/>
    <col min="6916" max="6916" width="5.28515625" style="48" hidden="1"/>
    <col min="6917" max="6917" width="21.28515625" style="48" hidden="1"/>
    <col min="6918" max="6918" width="15.85546875" style="48" hidden="1"/>
    <col min="6919" max="6919" width="16.28515625" style="48" hidden="1"/>
    <col min="6920" max="6920" width="15.140625" style="48" hidden="1"/>
    <col min="6921" max="6921" width="15.5703125" style="48" hidden="1"/>
    <col min="6922" max="7170" width="9.140625" style="48" hidden="1"/>
    <col min="7171" max="7171" width="0.7109375" style="48" hidden="1"/>
    <col min="7172" max="7172" width="5.28515625" style="48" hidden="1"/>
    <col min="7173" max="7173" width="21.28515625" style="48" hidden="1"/>
    <col min="7174" max="7174" width="15.85546875" style="48" hidden="1"/>
    <col min="7175" max="7175" width="16.28515625" style="48" hidden="1"/>
    <col min="7176" max="7176" width="15.140625" style="48" hidden="1"/>
    <col min="7177" max="7177" width="15.5703125" style="48" hidden="1"/>
    <col min="7178" max="7426" width="9.140625" style="48" hidden="1"/>
    <col min="7427" max="7427" width="0.7109375" style="48" hidden="1"/>
    <col min="7428" max="7428" width="5.28515625" style="48" hidden="1"/>
    <col min="7429" max="7429" width="21.28515625" style="48" hidden="1"/>
    <col min="7430" max="7430" width="15.85546875" style="48" hidden="1"/>
    <col min="7431" max="7431" width="16.28515625" style="48" hidden="1"/>
    <col min="7432" max="7432" width="15.140625" style="48" hidden="1"/>
    <col min="7433" max="7433" width="15.5703125" style="48" hidden="1"/>
    <col min="7434" max="7682" width="9.140625" style="48" hidden="1"/>
    <col min="7683" max="7683" width="0.7109375" style="48" hidden="1"/>
    <col min="7684" max="7684" width="5.28515625" style="48" hidden="1"/>
    <col min="7685" max="7685" width="21.28515625" style="48" hidden="1"/>
    <col min="7686" max="7686" width="15.85546875" style="48" hidden="1"/>
    <col min="7687" max="7687" width="16.28515625" style="48" hidden="1"/>
    <col min="7688" max="7688" width="15.140625" style="48" hidden="1"/>
    <col min="7689" max="7689" width="15.5703125" style="48" hidden="1"/>
    <col min="7690" max="7938" width="9.140625" style="48" hidden="1"/>
    <col min="7939" max="7939" width="0.7109375" style="48" hidden="1"/>
    <col min="7940" max="7940" width="5.28515625" style="48" hidden="1"/>
    <col min="7941" max="7941" width="21.28515625" style="48" hidden="1"/>
    <col min="7942" max="7942" width="15.85546875" style="48" hidden="1"/>
    <col min="7943" max="7943" width="16.28515625" style="48" hidden="1"/>
    <col min="7944" max="7944" width="15.140625" style="48" hidden="1"/>
    <col min="7945" max="7945" width="15.5703125" style="48" hidden="1"/>
    <col min="7946" max="8194" width="9.140625" style="48" hidden="1"/>
    <col min="8195" max="8195" width="0.7109375" style="48" hidden="1"/>
    <col min="8196" max="8196" width="5.28515625" style="48" hidden="1"/>
    <col min="8197" max="8197" width="21.28515625" style="48" hidden="1"/>
    <col min="8198" max="8198" width="15.85546875" style="48" hidden="1"/>
    <col min="8199" max="8199" width="16.28515625" style="48" hidden="1"/>
    <col min="8200" max="8200" width="15.140625" style="48" hidden="1"/>
    <col min="8201" max="8201" width="15.5703125" style="48" hidden="1"/>
    <col min="8202" max="8450" width="9.140625" style="48" hidden="1"/>
    <col min="8451" max="8451" width="0.7109375" style="48" hidden="1"/>
    <col min="8452" max="8452" width="5.28515625" style="48" hidden="1"/>
    <col min="8453" max="8453" width="21.28515625" style="48" hidden="1"/>
    <col min="8454" max="8454" width="15.85546875" style="48" hidden="1"/>
    <col min="8455" max="8455" width="16.28515625" style="48" hidden="1"/>
    <col min="8456" max="8456" width="15.140625" style="48" hidden="1"/>
    <col min="8457" max="8457" width="15.5703125" style="48" hidden="1"/>
    <col min="8458" max="8706" width="9.140625" style="48" hidden="1"/>
    <col min="8707" max="8707" width="0.7109375" style="48" hidden="1"/>
    <col min="8708" max="8708" width="5.28515625" style="48" hidden="1"/>
    <col min="8709" max="8709" width="21.28515625" style="48" hidden="1"/>
    <col min="8710" max="8710" width="15.85546875" style="48" hidden="1"/>
    <col min="8711" max="8711" width="16.28515625" style="48" hidden="1"/>
    <col min="8712" max="8712" width="15.140625" style="48" hidden="1"/>
    <col min="8713" max="8713" width="15.5703125" style="48" hidden="1"/>
    <col min="8714" max="8962" width="9.140625" style="48" hidden="1"/>
    <col min="8963" max="8963" width="0.7109375" style="48" hidden="1"/>
    <col min="8964" max="8964" width="5.28515625" style="48" hidden="1"/>
    <col min="8965" max="8965" width="21.28515625" style="48" hidden="1"/>
    <col min="8966" max="8966" width="15.85546875" style="48" hidden="1"/>
    <col min="8967" max="8967" width="16.28515625" style="48" hidden="1"/>
    <col min="8968" max="8968" width="15.140625" style="48" hidden="1"/>
    <col min="8969" max="8969" width="15.5703125" style="48" hidden="1"/>
    <col min="8970" max="9218" width="9.140625" style="48" hidden="1"/>
    <col min="9219" max="9219" width="0.7109375" style="48" hidden="1"/>
    <col min="9220" max="9220" width="5.28515625" style="48" hidden="1"/>
    <col min="9221" max="9221" width="21.28515625" style="48" hidden="1"/>
    <col min="9222" max="9222" width="15.85546875" style="48" hidden="1"/>
    <col min="9223" max="9223" width="16.28515625" style="48" hidden="1"/>
    <col min="9224" max="9224" width="15.140625" style="48" hidden="1"/>
    <col min="9225" max="9225" width="15.5703125" style="48" hidden="1"/>
    <col min="9226" max="9474" width="9.140625" style="48" hidden="1"/>
    <col min="9475" max="9475" width="0.7109375" style="48" hidden="1"/>
    <col min="9476" max="9476" width="5.28515625" style="48" hidden="1"/>
    <col min="9477" max="9477" width="21.28515625" style="48" hidden="1"/>
    <col min="9478" max="9478" width="15.85546875" style="48" hidden="1"/>
    <col min="9479" max="9479" width="16.28515625" style="48" hidden="1"/>
    <col min="9480" max="9480" width="15.140625" style="48" hidden="1"/>
    <col min="9481" max="9481" width="15.5703125" style="48" hidden="1"/>
    <col min="9482" max="9730" width="9.140625" style="48" hidden="1"/>
    <col min="9731" max="9731" width="0.7109375" style="48" hidden="1"/>
    <col min="9732" max="9732" width="5.28515625" style="48" hidden="1"/>
    <col min="9733" max="9733" width="21.28515625" style="48" hidden="1"/>
    <col min="9734" max="9734" width="15.85546875" style="48" hidden="1"/>
    <col min="9735" max="9735" width="16.28515625" style="48" hidden="1"/>
    <col min="9736" max="9736" width="15.140625" style="48" hidden="1"/>
    <col min="9737" max="9737" width="15.5703125" style="48" hidden="1"/>
    <col min="9738" max="9986" width="9.140625" style="48" hidden="1"/>
    <col min="9987" max="9987" width="0.7109375" style="48" hidden="1"/>
    <col min="9988" max="9988" width="5.28515625" style="48" hidden="1"/>
    <col min="9989" max="9989" width="21.28515625" style="48" hidden="1"/>
    <col min="9990" max="9990" width="15.85546875" style="48" hidden="1"/>
    <col min="9991" max="9991" width="16.28515625" style="48" hidden="1"/>
    <col min="9992" max="9992" width="15.140625" style="48" hidden="1"/>
    <col min="9993" max="9993" width="15.5703125" style="48" hidden="1"/>
    <col min="9994" max="10242" width="9.140625" style="48" hidden="1"/>
    <col min="10243" max="10243" width="0.7109375" style="48" hidden="1"/>
    <col min="10244" max="10244" width="5.28515625" style="48" hidden="1"/>
    <col min="10245" max="10245" width="21.28515625" style="48" hidden="1"/>
    <col min="10246" max="10246" width="15.85546875" style="48" hidden="1"/>
    <col min="10247" max="10247" width="16.28515625" style="48" hidden="1"/>
    <col min="10248" max="10248" width="15.140625" style="48" hidden="1"/>
    <col min="10249" max="10249" width="15.5703125" style="48" hidden="1"/>
    <col min="10250" max="10498" width="9.140625" style="48" hidden="1"/>
    <col min="10499" max="10499" width="0.7109375" style="48" hidden="1"/>
    <col min="10500" max="10500" width="5.28515625" style="48" hidden="1"/>
    <col min="10501" max="10501" width="21.28515625" style="48" hidden="1"/>
    <col min="10502" max="10502" width="15.85546875" style="48" hidden="1"/>
    <col min="10503" max="10503" width="16.28515625" style="48" hidden="1"/>
    <col min="10504" max="10504" width="15.140625" style="48" hidden="1"/>
    <col min="10505" max="10505" width="15.5703125" style="48" hidden="1"/>
    <col min="10506" max="10754" width="9.140625" style="48" hidden="1"/>
    <col min="10755" max="10755" width="0.7109375" style="48" hidden="1"/>
    <col min="10756" max="10756" width="5.28515625" style="48" hidden="1"/>
    <col min="10757" max="10757" width="21.28515625" style="48" hidden="1"/>
    <col min="10758" max="10758" width="15.85546875" style="48" hidden="1"/>
    <col min="10759" max="10759" width="16.28515625" style="48" hidden="1"/>
    <col min="10760" max="10760" width="15.140625" style="48" hidden="1"/>
    <col min="10761" max="10761" width="15.5703125" style="48" hidden="1"/>
    <col min="10762" max="11010" width="9.140625" style="48" hidden="1"/>
    <col min="11011" max="11011" width="0.7109375" style="48" hidden="1"/>
    <col min="11012" max="11012" width="5.28515625" style="48" hidden="1"/>
    <col min="11013" max="11013" width="21.28515625" style="48" hidden="1"/>
    <col min="11014" max="11014" width="15.85546875" style="48" hidden="1"/>
    <col min="11015" max="11015" width="16.28515625" style="48" hidden="1"/>
    <col min="11016" max="11016" width="15.140625" style="48" hidden="1"/>
    <col min="11017" max="11017" width="15.5703125" style="48" hidden="1"/>
    <col min="11018" max="11266" width="9.140625" style="48" hidden="1"/>
    <col min="11267" max="11267" width="0.7109375" style="48" hidden="1"/>
    <col min="11268" max="11268" width="5.28515625" style="48" hidden="1"/>
    <col min="11269" max="11269" width="21.28515625" style="48" hidden="1"/>
    <col min="11270" max="11270" width="15.85546875" style="48" hidden="1"/>
    <col min="11271" max="11271" width="16.28515625" style="48" hidden="1"/>
    <col min="11272" max="11272" width="15.140625" style="48" hidden="1"/>
    <col min="11273" max="11273" width="15.5703125" style="48" hidden="1"/>
    <col min="11274" max="11522" width="9.140625" style="48" hidden="1"/>
    <col min="11523" max="11523" width="0.7109375" style="48" hidden="1"/>
    <col min="11524" max="11524" width="5.28515625" style="48" hidden="1"/>
    <col min="11525" max="11525" width="21.28515625" style="48" hidden="1"/>
    <col min="11526" max="11526" width="15.85546875" style="48" hidden="1"/>
    <col min="11527" max="11527" width="16.28515625" style="48" hidden="1"/>
    <col min="11528" max="11528" width="15.140625" style="48" hidden="1"/>
    <col min="11529" max="11529" width="15.5703125" style="48" hidden="1"/>
    <col min="11530" max="11778" width="9.140625" style="48" hidden="1"/>
    <col min="11779" max="11779" width="0.7109375" style="48" hidden="1"/>
    <col min="11780" max="11780" width="5.28515625" style="48" hidden="1"/>
    <col min="11781" max="11781" width="21.28515625" style="48" hidden="1"/>
    <col min="11782" max="11782" width="15.85546875" style="48" hidden="1"/>
    <col min="11783" max="11783" width="16.28515625" style="48" hidden="1"/>
    <col min="11784" max="11784" width="15.140625" style="48" hidden="1"/>
    <col min="11785" max="11785" width="15.5703125" style="48" hidden="1"/>
    <col min="11786" max="12034" width="9.140625" style="48" hidden="1"/>
    <col min="12035" max="12035" width="0.7109375" style="48" hidden="1"/>
    <col min="12036" max="12036" width="5.28515625" style="48" hidden="1"/>
    <col min="12037" max="12037" width="21.28515625" style="48" hidden="1"/>
    <col min="12038" max="12038" width="15.85546875" style="48" hidden="1"/>
    <col min="12039" max="12039" width="16.28515625" style="48" hidden="1"/>
    <col min="12040" max="12040" width="15.140625" style="48" hidden="1"/>
    <col min="12041" max="12041" width="15.5703125" style="48" hidden="1"/>
    <col min="12042" max="12290" width="9.140625" style="48" hidden="1"/>
    <col min="12291" max="12291" width="0.7109375" style="48" hidden="1"/>
    <col min="12292" max="12292" width="5.28515625" style="48" hidden="1"/>
    <col min="12293" max="12293" width="21.28515625" style="48" hidden="1"/>
    <col min="12294" max="12294" width="15.85546875" style="48" hidden="1"/>
    <col min="12295" max="12295" width="16.28515625" style="48" hidden="1"/>
    <col min="12296" max="12296" width="15.140625" style="48" hidden="1"/>
    <col min="12297" max="12297" width="15.5703125" style="48" hidden="1"/>
    <col min="12298" max="12546" width="9.140625" style="48" hidden="1"/>
    <col min="12547" max="12547" width="0.7109375" style="48" hidden="1"/>
    <col min="12548" max="12548" width="5.28515625" style="48" hidden="1"/>
    <col min="12549" max="12549" width="21.28515625" style="48" hidden="1"/>
    <col min="12550" max="12550" width="15.85546875" style="48" hidden="1"/>
    <col min="12551" max="12551" width="16.28515625" style="48" hidden="1"/>
    <col min="12552" max="12552" width="15.140625" style="48" hidden="1"/>
    <col min="12553" max="12553" width="15.5703125" style="48" hidden="1"/>
    <col min="12554" max="12802" width="9.140625" style="48" hidden="1"/>
    <col min="12803" max="12803" width="0.7109375" style="48" hidden="1"/>
    <col min="12804" max="12804" width="5.28515625" style="48" hidden="1"/>
    <col min="12805" max="12805" width="21.28515625" style="48" hidden="1"/>
    <col min="12806" max="12806" width="15.85546875" style="48" hidden="1"/>
    <col min="12807" max="12807" width="16.28515625" style="48" hidden="1"/>
    <col min="12808" max="12808" width="15.140625" style="48" hidden="1"/>
    <col min="12809" max="12809" width="15.5703125" style="48" hidden="1"/>
    <col min="12810" max="13058" width="9.140625" style="48" hidden="1"/>
    <col min="13059" max="13059" width="0.7109375" style="48" hidden="1"/>
    <col min="13060" max="13060" width="5.28515625" style="48" hidden="1"/>
    <col min="13061" max="13061" width="21.28515625" style="48" hidden="1"/>
    <col min="13062" max="13062" width="15.85546875" style="48" hidden="1"/>
    <col min="13063" max="13063" width="16.28515625" style="48" hidden="1"/>
    <col min="13064" max="13064" width="15.140625" style="48" hidden="1"/>
    <col min="13065" max="13065" width="15.5703125" style="48" hidden="1"/>
    <col min="13066" max="13314" width="9.140625" style="48" hidden="1"/>
    <col min="13315" max="13315" width="0.7109375" style="48" hidden="1"/>
    <col min="13316" max="13316" width="5.28515625" style="48" hidden="1"/>
    <col min="13317" max="13317" width="21.28515625" style="48" hidden="1"/>
    <col min="13318" max="13318" width="15.85546875" style="48" hidden="1"/>
    <col min="13319" max="13319" width="16.28515625" style="48" hidden="1"/>
    <col min="13320" max="13320" width="15.140625" style="48" hidden="1"/>
    <col min="13321" max="13321" width="15.5703125" style="48" hidden="1"/>
    <col min="13322" max="13570" width="9.140625" style="48" hidden="1"/>
    <col min="13571" max="13571" width="0.7109375" style="48" hidden="1"/>
    <col min="13572" max="13572" width="5.28515625" style="48" hidden="1"/>
    <col min="13573" max="13573" width="21.28515625" style="48" hidden="1"/>
    <col min="13574" max="13574" width="15.85546875" style="48" hidden="1"/>
    <col min="13575" max="13575" width="16.28515625" style="48" hidden="1"/>
    <col min="13576" max="13576" width="15.140625" style="48" hidden="1"/>
    <col min="13577" max="13577" width="15.5703125" style="48" hidden="1"/>
    <col min="13578" max="13826" width="9.140625" style="48" hidden="1"/>
    <col min="13827" max="13827" width="0.7109375" style="48" hidden="1"/>
    <col min="13828" max="13828" width="5.28515625" style="48" hidden="1"/>
    <col min="13829" max="13829" width="21.28515625" style="48" hidden="1"/>
    <col min="13830" max="13830" width="15.85546875" style="48" hidden="1"/>
    <col min="13831" max="13831" width="16.28515625" style="48" hidden="1"/>
    <col min="13832" max="13832" width="15.140625" style="48" hidden="1"/>
    <col min="13833" max="13833" width="15.5703125" style="48" hidden="1"/>
    <col min="13834" max="14082" width="9.140625" style="48" hidden="1"/>
    <col min="14083" max="14083" width="0.7109375" style="48" hidden="1"/>
    <col min="14084" max="14084" width="5.28515625" style="48" hidden="1"/>
    <col min="14085" max="14085" width="21.28515625" style="48" hidden="1"/>
    <col min="14086" max="14086" width="15.85546875" style="48" hidden="1"/>
    <col min="14087" max="14087" width="16.28515625" style="48" hidden="1"/>
    <col min="14088" max="14088" width="15.140625" style="48" hidden="1"/>
    <col min="14089" max="14089" width="15.5703125" style="48" hidden="1"/>
    <col min="14090" max="14338" width="9.140625" style="48" hidden="1"/>
    <col min="14339" max="14339" width="0.7109375" style="48" hidden="1"/>
    <col min="14340" max="14340" width="5.28515625" style="48" hidden="1"/>
    <col min="14341" max="14341" width="21.28515625" style="48" hidden="1"/>
    <col min="14342" max="14342" width="15.85546875" style="48" hidden="1"/>
    <col min="14343" max="14343" width="16.28515625" style="48" hidden="1"/>
    <col min="14344" max="14344" width="15.140625" style="48" hidden="1"/>
    <col min="14345" max="14345" width="15.5703125" style="48" hidden="1"/>
    <col min="14346" max="14594" width="9.140625" style="48" hidden="1"/>
    <col min="14595" max="14595" width="0.7109375" style="48" hidden="1"/>
    <col min="14596" max="14596" width="5.28515625" style="48" hidden="1"/>
    <col min="14597" max="14597" width="21.28515625" style="48" hidden="1"/>
    <col min="14598" max="14598" width="15.85546875" style="48" hidden="1"/>
    <col min="14599" max="14599" width="16.28515625" style="48" hidden="1"/>
    <col min="14600" max="14600" width="15.140625" style="48" hidden="1"/>
    <col min="14601" max="14601" width="15.5703125" style="48" hidden="1"/>
    <col min="14602" max="14850" width="9.140625" style="48" hidden="1"/>
    <col min="14851" max="14851" width="0.7109375" style="48" hidden="1"/>
    <col min="14852" max="14852" width="5.28515625" style="48" hidden="1"/>
    <col min="14853" max="14853" width="21.28515625" style="48" hidden="1"/>
    <col min="14854" max="14854" width="15.85546875" style="48" hidden="1"/>
    <col min="14855" max="14855" width="16.28515625" style="48" hidden="1"/>
    <col min="14856" max="14856" width="15.140625" style="48" hidden="1"/>
    <col min="14857" max="14857" width="15.5703125" style="48" hidden="1"/>
    <col min="14858" max="15106" width="9.140625" style="48" hidden="1"/>
    <col min="15107" max="15107" width="0.7109375" style="48" hidden="1"/>
    <col min="15108" max="15108" width="5.28515625" style="48" hidden="1"/>
    <col min="15109" max="15109" width="21.28515625" style="48" hidden="1"/>
    <col min="15110" max="15110" width="15.85546875" style="48" hidden="1"/>
    <col min="15111" max="15111" width="16.28515625" style="48" hidden="1"/>
    <col min="15112" max="15112" width="15.140625" style="48" hidden="1"/>
    <col min="15113" max="15113" width="15.5703125" style="48" hidden="1"/>
    <col min="15114" max="15362" width="9.140625" style="48" hidden="1"/>
    <col min="15363" max="15363" width="0.7109375" style="48" hidden="1"/>
    <col min="15364" max="15364" width="5.28515625" style="48" hidden="1"/>
    <col min="15365" max="15365" width="21.28515625" style="48" hidden="1"/>
    <col min="15366" max="15366" width="15.85546875" style="48" hidden="1"/>
    <col min="15367" max="15367" width="16.28515625" style="48" hidden="1"/>
    <col min="15368" max="15368" width="15.140625" style="48" hidden="1"/>
    <col min="15369" max="15369" width="15.5703125" style="48" hidden="1"/>
    <col min="15370" max="15618" width="9.140625" style="48" hidden="1"/>
    <col min="15619" max="15619" width="0.7109375" style="48" hidden="1"/>
    <col min="15620" max="15620" width="5.28515625" style="48" hidden="1"/>
    <col min="15621" max="15621" width="21.28515625" style="48" hidden="1"/>
    <col min="15622" max="15622" width="15.85546875" style="48" hidden="1"/>
    <col min="15623" max="15623" width="16.28515625" style="48" hidden="1"/>
    <col min="15624" max="15624" width="15.140625" style="48" hidden="1"/>
    <col min="15625" max="15625" width="15.5703125" style="48" hidden="1"/>
    <col min="15626" max="15874" width="9.140625" style="48" hidden="1"/>
    <col min="15875" max="15875" width="0.7109375" style="48" hidden="1"/>
    <col min="15876" max="15876" width="5.28515625" style="48" hidden="1"/>
    <col min="15877" max="15877" width="21.28515625" style="48" hidden="1"/>
    <col min="15878" max="15878" width="15.85546875" style="48" hidden="1"/>
    <col min="15879" max="15879" width="16.28515625" style="48" hidden="1"/>
    <col min="15880" max="15880" width="15.140625" style="48" hidden="1"/>
    <col min="15881" max="15881" width="15.5703125" style="48" hidden="1"/>
    <col min="15882" max="16130" width="9.140625" style="48" hidden="1"/>
    <col min="16131" max="16131" width="0.7109375" style="48" hidden="1"/>
    <col min="16132" max="16132" width="5.28515625" style="48" hidden="1"/>
    <col min="16133" max="16133" width="21.28515625" style="48" hidden="1"/>
    <col min="16134" max="16134" width="15.85546875" style="48" hidden="1"/>
    <col min="16135" max="16135" width="16.28515625" style="48" hidden="1"/>
    <col min="16136" max="16136" width="15.140625" style="48" hidden="1"/>
    <col min="16137" max="16137" width="15.5703125" style="48" hidden="1"/>
    <col min="16138" max="16384" width="9.140625" style="48" hidden="1"/>
  </cols>
  <sheetData>
    <row r="1" spans="2:9" ht="18.75" customHeight="1" thickBot="1">
      <c r="C1" s="217"/>
      <c r="D1" s="218"/>
      <c r="E1" s="219"/>
      <c r="F1" s="219"/>
      <c r="G1" s="219"/>
      <c r="H1" s="219"/>
    </row>
    <row r="2" spans="2:9" ht="15" customHeight="1" thickBot="1">
      <c r="B2" s="284"/>
      <c r="C2" s="280"/>
      <c r="D2" s="281"/>
      <c r="E2" s="282"/>
      <c r="F2" s="282"/>
      <c r="G2" s="282"/>
      <c r="H2" s="282"/>
      <c r="I2" s="283"/>
    </row>
    <row r="3" spans="2:9" ht="30" customHeight="1" thickBot="1">
      <c r="B3" s="285"/>
      <c r="C3" s="609" t="s">
        <v>1123</v>
      </c>
      <c r="D3" s="610"/>
      <c r="E3" s="610"/>
      <c r="F3" s="610"/>
      <c r="G3" s="610"/>
      <c r="H3" s="611"/>
      <c r="I3" s="287"/>
    </row>
    <row r="4" spans="2:9" ht="36.75" customHeight="1" thickBot="1">
      <c r="B4" s="285"/>
      <c r="C4" s="278" t="s">
        <v>418</v>
      </c>
      <c r="D4" s="278" t="s">
        <v>684</v>
      </c>
      <c r="E4" s="279" t="s">
        <v>426</v>
      </c>
      <c r="F4" s="279" t="s">
        <v>4</v>
      </c>
      <c r="G4" s="279" t="s">
        <v>574</v>
      </c>
      <c r="H4" s="279" t="s">
        <v>427</v>
      </c>
      <c r="I4" s="287"/>
    </row>
    <row r="5" spans="2:9" ht="15" customHeight="1">
      <c r="B5" s="285"/>
      <c r="C5" s="614" t="s">
        <v>757</v>
      </c>
      <c r="D5" s="615"/>
      <c r="E5" s="598" t="s">
        <v>929</v>
      </c>
      <c r="F5" s="599"/>
      <c r="G5" s="599"/>
      <c r="H5" s="600"/>
      <c r="I5" s="287"/>
    </row>
    <row r="6" spans="2:9" ht="42" customHeight="1">
      <c r="B6" s="285"/>
      <c r="C6" s="292">
        <v>1</v>
      </c>
      <c r="D6" s="277" t="s">
        <v>27</v>
      </c>
      <c r="E6" s="66">
        <v>486592377.93971235</v>
      </c>
      <c r="F6" s="66">
        <v>508106907.39648622</v>
      </c>
      <c r="G6" s="66">
        <v>421403050.3697809</v>
      </c>
      <c r="H6" s="69">
        <f>SUM(E6:G6)</f>
        <v>1416102335.7059793</v>
      </c>
      <c r="I6" s="287"/>
    </row>
    <row r="7" spans="2:9" ht="42" customHeight="1">
      <c r="B7" s="285"/>
      <c r="C7" s="292">
        <v>2</v>
      </c>
      <c r="D7" s="223" t="s">
        <v>926</v>
      </c>
      <c r="E7" s="66">
        <v>5994607535.4737139</v>
      </c>
      <c r="F7" s="66">
        <v>3417106389.3825274</v>
      </c>
      <c r="G7" s="66">
        <v>2077673109.5279078</v>
      </c>
      <c r="H7" s="69">
        <f>SUM(E7:G7)</f>
        <v>11489387034.38415</v>
      </c>
      <c r="I7" s="287"/>
    </row>
    <row r="8" spans="2:9" ht="42" customHeight="1">
      <c r="B8" s="285"/>
      <c r="C8" s="292">
        <v>3</v>
      </c>
      <c r="D8" s="223" t="s">
        <v>927</v>
      </c>
      <c r="E8" s="66">
        <v>1648102710.0278766</v>
      </c>
      <c r="F8" s="66">
        <v>848855908.0329318</v>
      </c>
      <c r="G8" s="66">
        <v>464532048.62869477</v>
      </c>
      <c r="H8" s="69">
        <f>SUM(E8:G8)</f>
        <v>2961490666.6895027</v>
      </c>
      <c r="I8" s="287"/>
    </row>
    <row r="9" spans="2:9" ht="42" customHeight="1">
      <c r="B9" s="285"/>
      <c r="C9" s="292">
        <v>4</v>
      </c>
      <c r="D9" s="223" t="s">
        <v>928</v>
      </c>
      <c r="E9" s="66">
        <v>5325885544.4720516</v>
      </c>
      <c r="F9" s="66">
        <v>8142532506.3969564</v>
      </c>
      <c r="G9" s="66">
        <v>5777003101.3146982</v>
      </c>
      <c r="H9" s="69">
        <f>SUM(E9:G9)</f>
        <v>19245421152.183704</v>
      </c>
      <c r="I9" s="287"/>
    </row>
    <row r="10" spans="2:9" ht="13.5" thickBot="1">
      <c r="B10" s="285"/>
      <c r="C10" s="293"/>
      <c r="D10" s="50"/>
      <c r="E10" s="53"/>
      <c r="F10" s="53"/>
      <c r="G10" s="53"/>
      <c r="H10" s="294"/>
      <c r="I10" s="287"/>
    </row>
    <row r="11" spans="2:9" ht="33" customHeight="1" thickBot="1">
      <c r="B11" s="285"/>
      <c r="C11" s="612" t="s">
        <v>5</v>
      </c>
      <c r="D11" s="613"/>
      <c r="E11" s="74">
        <f>SUM(E6:E9)</f>
        <v>13455188167.913355</v>
      </c>
      <c r="F11" s="74">
        <f>SUM(F6:F10)</f>
        <v>12916601711.2089</v>
      </c>
      <c r="G11" s="74">
        <f>SUM(G6:G10)</f>
        <v>8740611309.8410816</v>
      </c>
      <c r="H11" s="74">
        <f>SUM(H6:H9)</f>
        <v>35112401188.963333</v>
      </c>
      <c r="I11" s="287"/>
    </row>
    <row r="12" spans="2:9" ht="15" customHeight="1" thickBot="1">
      <c r="B12" s="286"/>
      <c r="C12" s="289"/>
      <c r="D12" s="290"/>
      <c r="E12" s="291"/>
      <c r="F12" s="291"/>
      <c r="G12" s="291"/>
      <c r="H12" s="291"/>
      <c r="I12" s="288"/>
    </row>
    <row r="13" spans="2:9" ht="18.75" customHeight="1">
      <c r="C13" s="220"/>
      <c r="D13" s="221"/>
      <c r="E13" s="222"/>
      <c r="F13" s="222"/>
      <c r="G13" s="222"/>
      <c r="H13" s="222"/>
    </row>
    <row r="14" spans="2:9" hidden="1">
      <c r="C14" s="49"/>
      <c r="D14" s="50"/>
      <c r="E14" s="53"/>
      <c r="F14" s="53"/>
      <c r="G14" s="53"/>
      <c r="H14" s="53"/>
    </row>
    <row r="15" spans="2:9" hidden="1">
      <c r="C15" s="49"/>
      <c r="D15" s="50"/>
      <c r="E15" s="53"/>
      <c r="F15" s="53"/>
      <c r="G15" s="53"/>
      <c r="H15" s="53"/>
    </row>
    <row r="16" spans="2:9" ht="12" hidden="1" customHeight="1">
      <c r="C16" s="49"/>
      <c r="D16" s="50"/>
      <c r="E16" s="53"/>
      <c r="F16" s="53"/>
      <c r="G16" s="53"/>
      <c r="H16" s="53"/>
    </row>
    <row r="28" spans="4:4" ht="18.75" hidden="1">
      <c r="D28" s="52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Cane.</vt:lpstr>
      <vt:lpstr>Co-gen.</vt:lpstr>
      <vt:lpstr>Ethanol.</vt:lpstr>
      <vt:lpstr>Mod.</vt:lpstr>
      <vt:lpstr>Overdues &amp; Payments</vt:lpstr>
      <vt:lpstr>State-wise Receipts</vt:lpstr>
      <vt:lpstr>Total Dues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2023-07-20T11:57:14Z</cp:lastPrinted>
  <dcterms:created xsi:type="dcterms:W3CDTF">2021-09-13T10:07:55Z</dcterms:created>
  <dcterms:modified xsi:type="dcterms:W3CDTF">2023-09-26T12:52:08Z</dcterms:modified>
</cp:coreProperties>
</file>