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929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P280" i="8" l="1"/>
  <c r="N280" i="8"/>
  <c r="M280" i="8"/>
  <c r="M281" i="8" s="1"/>
  <c r="L280" i="8"/>
  <c r="O278" i="8"/>
  <c r="O280" i="8" s="1"/>
  <c r="Q280" i="8" s="1"/>
  <c r="N271" i="8"/>
  <c r="M271" i="8"/>
  <c r="L271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71" i="8" s="1"/>
  <c r="O245" i="8"/>
  <c r="O244" i="8"/>
  <c r="O237" i="8"/>
  <c r="N237" i="8"/>
  <c r="M237" i="8"/>
  <c r="L237" i="8"/>
  <c r="O235" i="8"/>
  <c r="O234" i="8"/>
  <c r="O233" i="8"/>
  <c r="O232" i="8"/>
  <c r="O231" i="8"/>
  <c r="N224" i="8"/>
  <c r="M224" i="8"/>
  <c r="M225" i="8" s="1"/>
  <c r="L224" i="8"/>
  <c r="P224" i="8" s="1"/>
  <c r="O222" i="8"/>
  <c r="O221" i="8"/>
  <c r="O220" i="8"/>
  <c r="O219" i="8"/>
  <c r="O218" i="8"/>
  <c r="O217" i="8"/>
  <c r="O216" i="8"/>
  <c r="O215" i="8"/>
  <c r="O214" i="8"/>
  <c r="O213" i="8"/>
  <c r="O212" i="8"/>
  <c r="O224" i="8" s="1"/>
  <c r="M206" i="8"/>
  <c r="N205" i="8"/>
  <c r="M205" i="8"/>
  <c r="L205" i="8"/>
  <c r="O203" i="8"/>
  <c r="O202" i="8"/>
  <c r="O201" i="8"/>
  <c r="O200" i="8"/>
  <c r="O199" i="8"/>
  <c r="O198" i="8"/>
  <c r="O197" i="8"/>
  <c r="O196" i="8"/>
  <c r="O195" i="8"/>
  <c r="O194" i="8"/>
  <c r="O205" i="8" s="1"/>
  <c r="O193" i="8"/>
  <c r="O192" i="8"/>
  <c r="M186" i="8"/>
  <c r="P185" i="8"/>
  <c r="N185" i="8"/>
  <c r="M185" i="8"/>
  <c r="L185" i="8"/>
  <c r="O183" i="8"/>
  <c r="O182" i="8"/>
  <c r="O185" i="8" s="1"/>
  <c r="Q185" i="8" s="1"/>
  <c r="O181" i="8"/>
  <c r="O180" i="8"/>
  <c r="O179" i="8"/>
  <c r="O178" i="8"/>
  <c r="O177" i="8"/>
  <c r="O176" i="8"/>
  <c r="N169" i="8"/>
  <c r="M169" i="8"/>
  <c r="M170" i="8" s="1"/>
  <c r="L169" i="8"/>
  <c r="O167" i="8"/>
  <c r="O166" i="8"/>
  <c r="O169" i="8" s="1"/>
  <c r="O165" i="8"/>
  <c r="O158" i="8"/>
  <c r="N158" i="8"/>
  <c r="M158" i="8"/>
  <c r="L158" i="8"/>
  <c r="O156" i="8"/>
  <c r="O155" i="8"/>
  <c r="O154" i="8"/>
  <c r="O153" i="8"/>
  <c r="O152" i="8"/>
  <c r="O151" i="8"/>
  <c r="N144" i="8"/>
  <c r="M144" i="8"/>
  <c r="M145" i="8" s="1"/>
  <c r="L144" i="8"/>
  <c r="O142" i="8"/>
  <c r="O141" i="8"/>
  <c r="O140" i="8"/>
  <c r="O139" i="8"/>
  <c r="O138" i="8"/>
  <c r="O137" i="8"/>
  <c r="O144" i="8" s="1"/>
  <c r="N130" i="8"/>
  <c r="M130" i="8"/>
  <c r="L130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30" i="8" s="1"/>
  <c r="M95" i="8"/>
  <c r="P94" i="8"/>
  <c r="N94" i="8"/>
  <c r="M94" i="8"/>
  <c r="L94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94" i="8" s="1"/>
  <c r="Q94" i="8" s="1"/>
  <c r="O11" i="8"/>
  <c r="O10" i="8"/>
  <c r="O9" i="8"/>
  <c r="O8" i="8"/>
  <c r="O7" i="8"/>
  <c r="O6" i="8"/>
  <c r="M84" i="10"/>
  <c r="N83" i="10"/>
  <c r="M83" i="10"/>
  <c r="P83" i="10" s="1"/>
  <c r="L83" i="10"/>
  <c r="O81" i="10"/>
  <c r="O80" i="10"/>
  <c r="O79" i="10"/>
  <c r="O78" i="10"/>
  <c r="O83" i="10" s="1"/>
  <c r="N71" i="10"/>
  <c r="M71" i="10"/>
  <c r="L71" i="10"/>
  <c r="P71" i="10" s="1"/>
  <c r="O69" i="10"/>
  <c r="O68" i="10"/>
  <c r="O67" i="10"/>
  <c r="O66" i="10"/>
  <c r="O65" i="10"/>
  <c r="O64" i="10"/>
  <c r="O63" i="10"/>
  <c r="O62" i="10"/>
  <c r="O61" i="10"/>
  <c r="O60" i="10"/>
  <c r="O71" i="10" s="1"/>
  <c r="Q71" i="10" s="1"/>
  <c r="N53" i="10"/>
  <c r="M53" i="10"/>
  <c r="L53" i="10"/>
  <c r="O51" i="10"/>
  <c r="O50" i="10"/>
  <c r="O49" i="10"/>
  <c r="O48" i="10"/>
  <c r="O47" i="10"/>
  <c r="O46" i="10"/>
  <c r="O45" i="10"/>
  <c r="O44" i="10"/>
  <c r="O43" i="10"/>
  <c r="O53" i="10" s="1"/>
  <c r="P36" i="10"/>
  <c r="N36" i="10"/>
  <c r="M36" i="10"/>
  <c r="L36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36" i="10" s="1"/>
  <c r="Q36" i="10" s="1"/>
  <c r="N171" i="7"/>
  <c r="M171" i="7"/>
  <c r="M172" i="7" s="1"/>
  <c r="L171" i="7"/>
  <c r="P171" i="7" s="1"/>
  <c r="O169" i="7"/>
  <c r="O171" i="7" s="1"/>
  <c r="O168" i="7"/>
  <c r="M162" i="7"/>
  <c r="N161" i="7"/>
  <c r="M161" i="7"/>
  <c r="L161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61" i="7" s="1"/>
  <c r="O145" i="7"/>
  <c r="N138" i="7"/>
  <c r="M138" i="7"/>
  <c r="M139" i="7" s="1"/>
  <c r="L138" i="7"/>
  <c r="P138" i="7" s="1"/>
  <c r="O136" i="7"/>
  <c r="O135" i="7"/>
  <c r="O134" i="7"/>
  <c r="O133" i="7"/>
  <c r="O132" i="7"/>
  <c r="O138" i="7" s="1"/>
  <c r="O131" i="7"/>
  <c r="O124" i="7"/>
  <c r="N124" i="7"/>
  <c r="M124" i="7"/>
  <c r="L124" i="7"/>
  <c r="O122" i="7"/>
  <c r="O121" i="7"/>
  <c r="O120" i="7"/>
  <c r="O119" i="7"/>
  <c r="M113" i="7"/>
  <c r="N112" i="7"/>
  <c r="M112" i="7"/>
  <c r="L112" i="7"/>
  <c r="P112" i="7" s="1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112" i="7" s="1"/>
  <c r="N49" i="7"/>
  <c r="M49" i="7"/>
  <c r="L49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49" i="7" s="1"/>
  <c r="M9" i="7"/>
  <c r="N8" i="7"/>
  <c r="M8" i="7"/>
  <c r="L8" i="7"/>
  <c r="P8" i="7" s="1"/>
  <c r="O6" i="7"/>
  <c r="O8" i="7" s="1"/>
  <c r="Q8" i="7" s="1"/>
  <c r="N156" i="6"/>
  <c r="M156" i="6"/>
  <c r="M157" i="6" s="1"/>
  <c r="L156" i="6"/>
  <c r="O154" i="6"/>
  <c r="O153" i="6"/>
  <c r="O156" i="6" s="1"/>
  <c r="N146" i="6"/>
  <c r="M146" i="6"/>
  <c r="L146" i="6"/>
  <c r="O144" i="6"/>
  <c r="O143" i="6"/>
  <c r="O142" i="6"/>
  <c r="O146" i="6" s="1"/>
  <c r="O141" i="6"/>
  <c r="O140" i="6"/>
  <c r="O139" i="6"/>
  <c r="N132" i="6"/>
  <c r="M132" i="6"/>
  <c r="M133" i="6" s="1"/>
  <c r="L132" i="6"/>
  <c r="P132" i="6" s="1"/>
  <c r="O130" i="6"/>
  <c r="O129" i="6"/>
  <c r="O132" i="6" s="1"/>
  <c r="N122" i="6"/>
  <c r="M122" i="6"/>
  <c r="L122" i="6"/>
  <c r="O120" i="6"/>
  <c r="O122" i="6" s="1"/>
  <c r="O119" i="6"/>
  <c r="O112" i="6"/>
  <c r="N112" i="6"/>
  <c r="M112" i="6"/>
  <c r="L112" i="6"/>
  <c r="O110" i="6"/>
  <c r="O109" i="6"/>
  <c r="O108" i="6"/>
  <c r="O107" i="6"/>
  <c r="O106" i="6"/>
  <c r="O105" i="6"/>
  <c r="O104" i="6"/>
  <c r="N97" i="6"/>
  <c r="M97" i="6"/>
  <c r="M98" i="6" s="1"/>
  <c r="L97" i="6"/>
  <c r="P97" i="6" s="1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97" i="6" s="1"/>
  <c r="N58" i="6"/>
  <c r="M58" i="6"/>
  <c r="L58" i="6"/>
  <c r="O56" i="6"/>
  <c r="O55" i="6"/>
  <c r="O54" i="6"/>
  <c r="O53" i="6"/>
  <c r="O58" i="6" s="1"/>
  <c r="N46" i="6"/>
  <c r="M46" i="6"/>
  <c r="M47" i="6" s="1"/>
  <c r="L46" i="6"/>
  <c r="O44" i="6"/>
  <c r="O46" i="6" s="1"/>
  <c r="O37" i="6"/>
  <c r="N37" i="6"/>
  <c r="M37" i="6"/>
  <c r="L37" i="6"/>
  <c r="O35" i="6"/>
  <c r="O34" i="6"/>
  <c r="O33" i="6"/>
  <c r="O32" i="6"/>
  <c r="O31" i="6"/>
  <c r="N24" i="6"/>
  <c r="M24" i="6"/>
  <c r="L24" i="6"/>
  <c r="O22" i="6"/>
  <c r="O21" i="6"/>
  <c r="O20" i="6"/>
  <c r="O19" i="6"/>
  <c r="O24" i="6" s="1"/>
  <c r="N12" i="6"/>
  <c r="M12" i="6"/>
  <c r="M13" i="6" s="1"/>
  <c r="L12" i="6"/>
  <c r="O10" i="6"/>
  <c r="O9" i="6"/>
  <c r="O8" i="6"/>
  <c r="O7" i="6"/>
  <c r="O12" i="6" s="1"/>
  <c r="O6" i="6"/>
  <c r="M282" i="8" l="1"/>
  <c r="P271" i="8"/>
  <c r="Q271" i="8" s="1"/>
  <c r="M272" i="8"/>
  <c r="P237" i="8"/>
  <c r="Q237" i="8" s="1"/>
  <c r="M238" i="8"/>
  <c r="Q224" i="8"/>
  <c r="P205" i="8"/>
  <c r="Q205" i="8" s="1"/>
  <c r="P169" i="8"/>
  <c r="Q169" i="8" s="1"/>
  <c r="M159" i="8"/>
  <c r="P158" i="8"/>
  <c r="Q158" i="8" s="1"/>
  <c r="M286" i="8"/>
  <c r="F9" i="20" s="1"/>
  <c r="P144" i="8"/>
  <c r="Q144" i="8" s="1"/>
  <c r="N286" i="8"/>
  <c r="G9" i="20" s="1"/>
  <c r="P130" i="8"/>
  <c r="Q130" i="8" s="1"/>
  <c r="L286" i="8"/>
  <c r="M131" i="8"/>
  <c r="Q83" i="10"/>
  <c r="M88" i="10"/>
  <c r="N88" i="10"/>
  <c r="G8" i="20" s="1"/>
  <c r="M72" i="10"/>
  <c r="L88" i="10"/>
  <c r="M89" i="10"/>
  <c r="P53" i="10"/>
  <c r="Q53" i="10" s="1"/>
  <c r="M54" i="10"/>
  <c r="M37" i="10"/>
  <c r="F8" i="20"/>
  <c r="Q171" i="7"/>
  <c r="P161" i="7"/>
  <c r="Q161" i="7" s="1"/>
  <c r="L176" i="7"/>
  <c r="E7" i="20" s="1"/>
  <c r="Q138" i="7"/>
  <c r="M125" i="7"/>
  <c r="M176" i="7"/>
  <c r="F7" i="20" s="1"/>
  <c r="P124" i="7"/>
  <c r="Q124" i="7" s="1"/>
  <c r="Q112" i="7"/>
  <c r="Q49" i="7"/>
  <c r="M50" i="7"/>
  <c r="N176" i="7"/>
  <c r="G7" i="20" s="1"/>
  <c r="P49" i="7"/>
  <c r="P156" i="6"/>
  <c r="Q156" i="6" s="1"/>
  <c r="P146" i="6"/>
  <c r="Q146" i="6" s="1"/>
  <c r="M147" i="6"/>
  <c r="Q132" i="6"/>
  <c r="P122" i="6"/>
  <c r="Q122" i="6" s="1"/>
  <c r="M123" i="6"/>
  <c r="M113" i="6"/>
  <c r="P112" i="6"/>
  <c r="Q112" i="6" s="1"/>
  <c r="Q97" i="6"/>
  <c r="P58" i="6"/>
  <c r="Q58" i="6" s="1"/>
  <c r="M59" i="6"/>
  <c r="P46" i="6"/>
  <c r="Q46" i="6" s="1"/>
  <c r="P37" i="6"/>
  <c r="Q37" i="6" s="1"/>
  <c r="M38" i="6"/>
  <c r="M161" i="6"/>
  <c r="F6" i="20" s="1"/>
  <c r="N161" i="6"/>
  <c r="G6" i="20" s="1"/>
  <c r="P24" i="6"/>
  <c r="Q24" i="6" s="1"/>
  <c r="M25" i="6"/>
  <c r="P12" i="6"/>
  <c r="Q12" i="6" s="1"/>
  <c r="L161" i="6"/>
  <c r="M287" i="8" l="1"/>
  <c r="E9" i="20"/>
  <c r="H9" i="20" s="1"/>
  <c r="E8" i="20"/>
  <c r="O88" i="10"/>
  <c r="H8" i="20"/>
  <c r="H7" i="20"/>
  <c r="F11" i="20"/>
  <c r="M177" i="7"/>
  <c r="G11" i="20"/>
  <c r="M162" i="6"/>
  <c r="E6" i="20"/>
  <c r="O286" i="8" l="1"/>
  <c r="O176" i="7"/>
  <c r="O161" i="6"/>
  <c r="E11" i="20"/>
  <c r="H6" i="20"/>
  <c r="H11" i="20" s="1"/>
</calcChain>
</file>

<file path=xl/sharedStrings.xml><?xml version="1.0" encoding="utf-8"?>
<sst xmlns="http://schemas.openxmlformats.org/spreadsheetml/2006/main" count="2780" uniqueCount="1096">
  <si>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</si>
  <si>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</si>
  <si>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</si>
  <si>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</si>
  <si>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</si>
  <si>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</si>
  <si>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</si>
  <si>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</si>
  <si>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</si>
  <si>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</si>
  <si>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</si>
  <si>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</si>
  <si>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</si>
  <si>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</si>
  <si>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</si>
  <si>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</si>
  <si>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</si>
  <si>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</si>
  <si>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</si>
  <si>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</si>
  <si>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</si>
  <si>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</si>
  <si>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</si>
  <si>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</si>
  <si>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</si>
  <si>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</si>
  <si>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</si>
  <si>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</si>
  <si>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</si>
  <si>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</si>
  <si>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</si>
  <si>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</si>
  <si>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</si>
  <si>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</si>
  <si>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</si>
  <si>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</si>
  <si>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</si>
  <si>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</si>
  <si>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</si>
  <si>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</si>
  <si>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</si>
  <si>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</si>
  <si>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</si>
  <si>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</si>
  <si>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</si>
  <si>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</si>
  <si>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</si>
  <si>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</si>
  <si>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</si>
  <si>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</si>
  <si>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</si>
  <si>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</si>
  <si>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</si>
  <si>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</si>
  <si>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</si>
  <si>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</si>
  <si>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</si>
  <si>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</si>
  <si>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</si>
  <si>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</si>
  <si>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</si>
  <si>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</si>
  <si>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</si>
  <si>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</si>
  <si>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</si>
  <si>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</si>
  <si>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</si>
  <si>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</si>
  <si>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</si>
  <si>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</si>
  <si>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</si>
  <si>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</si>
  <si>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</si>
  <si>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</si>
  <si>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</si>
  <si>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</si>
  <si>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</si>
  <si>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</si>
  <si>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</si>
  <si>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</si>
  <si>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</si>
  <si>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</si>
  <si>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</si>
  <si>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</si>
  <si>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</si>
  <si>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</si>
  <si>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</si>
  <si>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</si>
  <si>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</si>
  <si>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</si>
  <si>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</si>
  <si>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</si>
  <si>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</si>
  <si>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</si>
  <si>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</si>
  <si>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</si>
  <si>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</si>
  <si>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</si>
  <si>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</si>
  <si>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</si>
  <si>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</si>
  <si>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</si>
  <si>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</si>
  <si>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</si>
  <si>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</si>
  <si>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</si>
  <si>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</si>
  <si>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</si>
  <si>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</si>
  <si>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</si>
  <si>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</si>
  <si>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</si>
  <si>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</si>
  <si>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</si>
  <si>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</si>
  <si>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</si>
  <si>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</si>
  <si>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</si>
  <si>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</si>
  <si>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</si>
  <si>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</si>
  <si>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</si>
  <si>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</si>
  <si>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</si>
  <si>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</si>
  <si>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</si>
  <si>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</si>
  <si>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</si>
  <si>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</si>
  <si>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</si>
  <si>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</si>
  <si>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</si>
  <si>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</si>
  <si>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</si>
  <si>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</si>
  <si>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</si>
  <si>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</si>
  <si>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</si>
  <si>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</si>
  <si>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</si>
  <si>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</si>
  <si>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</si>
  <si>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</si>
  <si>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</si>
  <si>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</si>
  <si>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</si>
  <si>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</si>
  <si>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</si>
  <si>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</si>
  <si>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</si>
  <si>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</si>
  <si>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</si>
  <si>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</si>
  <si>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</si>
  <si>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</si>
  <si>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</si>
  <si>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</si>
  <si>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</si>
  <si>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</si>
  <si>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</si>
  <si>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</si>
  <si>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</si>
  <si>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</si>
  <si>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</si>
  <si>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</si>
  <si>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</si>
  <si>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</si>
  <si>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</si>
  <si>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</si>
  <si>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</si>
  <si>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</si>
  <si>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</si>
  <si>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</si>
  <si>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</si>
  <si>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</si>
  <si>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</si>
  <si>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</si>
  <si>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</si>
  <si>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</si>
  <si>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</si>
  <si>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</si>
  <si>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</si>
  <si>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</si>
  <si>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</si>
  <si>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</si>
  <si>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</si>
  <si>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</si>
  <si>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</si>
  <si>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</si>
  <si>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</si>
  <si>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</si>
  <si>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</si>
  <si>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</si>
  <si>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</si>
  <si>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</si>
  <si>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</si>
  <si>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</si>
  <si>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</si>
  <si>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</si>
  <si>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</si>
  <si>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</si>
  <si>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</si>
  <si>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</si>
  <si>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</si>
  <si>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</si>
  <si>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</si>
  <si>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</si>
  <si>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</si>
  <si>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</si>
  <si>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</si>
  <si>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</si>
  <si>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</si>
  <si>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</si>
  <si>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</si>
  <si>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</si>
  <si>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</si>
  <si>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</si>
  <si>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</si>
  <si>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</si>
  <si>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</si>
  <si>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</si>
  <si>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</si>
  <si>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</si>
  <si>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</si>
  <si>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</si>
  <si>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</si>
  <si>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</si>
  <si>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</si>
  <si>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</si>
  <si>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</si>
  <si>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</si>
  <si>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</si>
  <si>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</si>
  <si>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</si>
  <si>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</si>
  <si>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</si>
  <si>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</si>
  <si>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</si>
  <si>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</si>
  <si>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</si>
  <si>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</si>
  <si>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</si>
  <si>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</si>
  <si>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</si>
  <si>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</si>
  <si>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</si>
  <si>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</si>
  <si>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</si>
  <si>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</si>
  <si>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</si>
  <si>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</si>
  <si>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</si>
  <si>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</si>
  <si>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</si>
  <si>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</si>
  <si>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</si>
  <si>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</si>
  <si>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</si>
  <si>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</si>
  <si>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</si>
  <si>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</si>
  <si>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</si>
  <si>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</si>
  <si>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</si>
  <si>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</si>
  <si>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</si>
  <si>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</si>
  <si>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</si>
  <si>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</si>
  <si>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</si>
  <si>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</si>
  <si>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</si>
  <si>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</si>
  <si>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</si>
  <si>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</si>
  <si>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</si>
  <si>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</si>
  <si>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</si>
  <si>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</si>
  <si>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</si>
  <si>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</si>
  <si>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</si>
  <si>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</si>
  <si>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</si>
  <si>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</si>
  <si>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</si>
  <si>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</si>
  <si>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</si>
  <si>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</si>
  <si>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</si>
  <si>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</si>
  <si>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</si>
  <si>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</si>
  <si>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</si>
  <si>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</si>
  <si>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</si>
  <si>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</si>
  <si>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</si>
  <si>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</si>
  <si>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</si>
  <si>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</si>
  <si>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</si>
  <si>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</si>
  <si>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</si>
  <si>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</si>
  <si>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</si>
  <si>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</si>
  <si>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</si>
  <si>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</si>
  <si>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</si>
  <si>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</si>
  <si>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</si>
  <si>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</si>
  <si>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</si>
  <si>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</si>
  <si>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</si>
  <si>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</si>
  <si>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</si>
  <si>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</si>
  <si>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</si>
  <si>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</si>
  <si>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</si>
  <si>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</si>
  <si>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</si>
  <si>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</si>
  <si>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</si>
  <si>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</si>
  <si>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</si>
  <si>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</si>
  <si>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</si>
  <si>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</si>
  <si>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</si>
  <si>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</si>
  <si>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</si>
  <si>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</si>
  <si>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</si>
  <si>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</si>
  <si>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</si>
  <si>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</si>
  <si>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</si>
  <si>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</si>
  <si>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</si>
  <si>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</si>
  <si>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</si>
  <si>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</si>
  <si>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</si>
  <si>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</si>
  <si>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</si>
  <si>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</si>
  <si>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</si>
  <si>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</si>
  <si>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</si>
  <si>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</si>
  <si>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</si>
  <si>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</si>
  <si>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</si>
  <si>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</si>
  <si>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</si>
  <si>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</si>
  <si>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</si>
  <si>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</si>
  <si>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</si>
  <si>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</si>
  <si>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</si>
  <si>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</si>
  <si>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</si>
  <si>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</si>
  <si>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</si>
  <si>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</si>
  <si>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</si>
  <si>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</si>
  <si>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</si>
  <si>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</si>
  <si>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</si>
  <si>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</si>
  <si>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</si>
  <si>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</si>
  <si>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</si>
  <si>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</si>
  <si>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</si>
  <si>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</si>
  <si>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</si>
  <si>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</si>
  <si>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</si>
  <si>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</si>
  <si>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</si>
  <si>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</si>
  <si>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</si>
  <si>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</si>
  <si>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</si>
  <si>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</si>
  <si>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</si>
  <si>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</si>
  <si>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</si>
  <si>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</si>
  <si>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</si>
  <si>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</si>
  <si>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</si>
  <si>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</si>
  <si>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</si>
  <si>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</si>
  <si>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</si>
  <si>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</si>
  <si>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</si>
  <si>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</si>
  <si>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</si>
  <si>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</si>
  <si>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</si>
  <si>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</si>
  <si>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</si>
  <si>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</si>
  <si>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</si>
  <si>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</si>
  <si>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</si>
  <si>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</si>
  <si>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</si>
  <si>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</si>
  <si>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</si>
  <si>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</si>
  <si>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</si>
  <si>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</si>
  <si>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</si>
  <si>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</si>
  <si>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</si>
  <si>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</si>
  <si>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</si>
  <si>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</si>
  <si>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</si>
  <si>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</si>
  <si>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</si>
  <si>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</si>
  <si>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</si>
  <si>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</si>
  <si>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</si>
  <si>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</si>
  <si>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</si>
  <si>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</si>
  <si>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</si>
  <si>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</si>
  <si>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</si>
  <si>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</si>
  <si>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</si>
  <si>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</si>
  <si>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</si>
  <si>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</si>
  <si>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</si>
  <si>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</si>
  <si>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</si>
  <si>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</si>
  <si>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</si>
  <si>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</si>
  <si>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</si>
  <si>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</si>
  <si>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</si>
  <si>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</si>
  <si>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</si>
  <si>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</si>
  <si>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</si>
  <si>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</si>
  <si>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</si>
  <si>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</si>
  <si>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</si>
  <si>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</si>
  <si>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</si>
  <si>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</si>
  <si>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</si>
  <si>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</si>
  <si>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</si>
  <si>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</si>
  <si>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</si>
  <si>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</si>
  <si>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</si>
  <si>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</si>
  <si>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</si>
  <si>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</si>
  <si>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</si>
  <si>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</si>
  <si>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</si>
  <si>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</si>
  <si>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</si>
  <si>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</si>
  <si>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</si>
  <si>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</si>
  <si>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</si>
  <si>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</si>
  <si>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</si>
  <si>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</si>
  <si>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</si>
  <si>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</si>
  <si>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</si>
  <si>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</si>
  <si>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</si>
  <si>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</si>
  <si>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</si>
  <si>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</si>
  <si>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</si>
  <si>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</si>
  <si>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</si>
  <si>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</si>
  <si>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</si>
  <si>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</si>
  <si>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</si>
  <si>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</si>
  <si>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</si>
  <si>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</si>
  <si>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</si>
  <si>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</si>
  <si>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</si>
  <si>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</si>
  <si>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</si>
  <si>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</si>
  <si>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</si>
  <si>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</si>
  <si>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</si>
  <si>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</si>
  <si>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</si>
  <si>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</si>
  <si>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</si>
  <si>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</si>
  <si>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</si>
  <si>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</si>
  <si>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</si>
  <si>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</si>
  <si>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</si>
  <si>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</si>
  <si>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</si>
  <si>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</si>
  <si>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</si>
  <si>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</si>
  <si>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</si>
  <si>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</si>
  <si>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</si>
  <si>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</si>
  <si>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</si>
  <si>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</si>
  <si>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</si>
  <si>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</si>
  <si>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</si>
  <si>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</si>
  <si>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</si>
  <si>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</si>
  <si>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</si>
  <si>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</si>
  <si>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</si>
  <si>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</si>
  <si>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</si>
  <si>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</si>
  <si>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</si>
  <si>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</si>
  <si>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</si>
  <si>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</si>
  <si>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</si>
  <si>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</si>
  <si>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</si>
  <si>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</si>
  <si>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</si>
  <si>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</si>
  <si>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</si>
  <si>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</si>
  <si>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</si>
  <si>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</si>
  <si>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</si>
  <si>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</si>
  <si>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</si>
  <si>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</si>
  <si>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</si>
  <si>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</si>
  <si>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</si>
  <si>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</si>
  <si>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</si>
  <si>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</si>
  <si>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</si>
  <si>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</si>
  <si>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</si>
  <si>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</si>
  <si>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</si>
  <si>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</si>
  <si>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</si>
  <si>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</si>
  <si>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</si>
  <si>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</si>
  <si>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</si>
  <si>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</si>
  <si>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</si>
  <si>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</si>
  <si>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</si>
  <si>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</si>
  <si>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</si>
  <si>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</si>
  <si>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</si>
  <si>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</si>
  <si>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</si>
  <si>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</si>
  <si>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</si>
  <si>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</si>
  <si>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</si>
  <si>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</si>
  <si>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</si>
  <si>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</si>
  <si>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</si>
  <si>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</si>
  <si>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</si>
  <si>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</si>
  <si>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</si>
  <si>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</si>
  <si>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</si>
  <si>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</si>
  <si>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</si>
  <si>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</si>
  <si>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</si>
  <si>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</si>
  <si>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</si>
  <si>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</si>
  <si>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</si>
  <si>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</si>
  <si>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</si>
  <si>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</si>
  <si>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</si>
  <si>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</si>
  <si>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</si>
  <si>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</si>
  <si>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</si>
  <si>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</si>
  <si>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</si>
  <si>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</si>
  <si>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</si>
  <si>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</si>
  <si>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</si>
  <si>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</si>
  <si>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</si>
  <si>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</si>
  <si>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</si>
  <si>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</si>
  <si>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</si>
  <si>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</si>
  <si>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</si>
  <si>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</si>
  <si>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</si>
  <si>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</si>
  <si>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</si>
  <si>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</si>
  <si>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</si>
  <si>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</si>
  <si>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</si>
  <si>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</si>
  <si>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</si>
  <si>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</si>
  <si>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</si>
  <si>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</si>
  <si>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</si>
  <si>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</si>
  <si>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</si>
  <si>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</si>
  <si>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</si>
  <si>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</si>
  <si>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</si>
  <si>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</si>
  <si>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</si>
  <si>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</si>
  <si>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</si>
  <si>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</si>
  <si>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</si>
  <si>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</si>
  <si>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</si>
  <si>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</si>
  <si>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</si>
  <si>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</si>
  <si>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</si>
  <si>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</si>
  <si>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</si>
  <si>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</si>
  <si>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</si>
  <si>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</si>
  <si>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</si>
  <si>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</si>
  <si>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</si>
  <si>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</si>
  <si>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</si>
  <si>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</si>
  <si>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</si>
  <si>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</si>
  <si>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</si>
  <si>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</si>
  <si>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</si>
  <si>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</si>
  <si>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</si>
  <si>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</si>
  <si>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</si>
  <si>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</si>
  <si>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</si>
  <si>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</si>
  <si>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</si>
  <si>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</si>
  <si>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</si>
  <si>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</si>
  <si>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</si>
  <si>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</si>
  <si>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</si>
  <si>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</si>
  <si>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</si>
  <si>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</si>
  <si>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</si>
  <si>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</si>
  <si>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</si>
  <si>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</si>
  <si>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</si>
  <si>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</si>
  <si>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</si>
  <si>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</si>
  <si>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</si>
  <si>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</si>
  <si>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</si>
  <si>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</si>
  <si>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</si>
  <si>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</si>
  <si>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</si>
  <si>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</si>
  <si>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</si>
  <si>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</si>
  <si>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</si>
  <si>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</si>
  <si>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</si>
  <si>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</si>
  <si>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</si>
  <si>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</si>
  <si>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</si>
  <si>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</si>
  <si>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</si>
  <si>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</si>
  <si>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</si>
  <si>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</si>
  <si>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</si>
  <si>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</si>
  <si>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</si>
  <si>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</si>
  <si>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</si>
  <si>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</si>
  <si>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</si>
  <si>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</si>
  <si>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</si>
  <si>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</si>
  <si>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</si>
  <si>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</si>
  <si>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</si>
  <si>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</si>
  <si>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</si>
  <si>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</si>
  <si>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</si>
  <si>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</si>
  <si>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</si>
  <si>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</si>
  <si>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</si>
  <si>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</si>
  <si>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</si>
  <si>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</si>
  <si>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</si>
  <si>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</si>
  <si>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</si>
  <si>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</si>
  <si>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</si>
  <si>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</si>
  <si>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</si>
  <si>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</si>
  <si>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</si>
  <si>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</si>
  <si>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</si>
  <si>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</si>
  <si>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</si>
  <si>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</si>
  <si>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</si>
  <si>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</si>
  <si>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</si>
  <si>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</si>
  <si>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</si>
  <si>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</si>
  <si>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</si>
  <si>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</si>
  <si>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</si>
  <si>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</si>
  <si>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</si>
  <si>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</si>
  <si>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</si>
  <si>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</si>
  <si>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</si>
  <si>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</si>
  <si>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</si>
  <si>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</si>
  <si>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</si>
  <si>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</si>
  <si>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</si>
  <si>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</si>
  <si>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</si>
  <si>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</si>
  <si>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</si>
  <si>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</si>
  <si>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</si>
  <si>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</si>
  <si>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</si>
  <si>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</si>
  <si>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</si>
  <si>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</si>
  <si>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</si>
  <si>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</si>
  <si>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</si>
  <si>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</si>
  <si>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</si>
  <si>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</si>
  <si>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</si>
  <si>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</si>
  <si>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</si>
  <si>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</si>
  <si>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</si>
  <si>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</si>
  <si>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</si>
  <si>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</si>
  <si>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</si>
  <si>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</si>
  <si>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</si>
  <si>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</si>
  <si>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</si>
  <si>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</si>
  <si>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</si>
  <si>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</si>
  <si>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</si>
  <si>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</si>
  <si>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</si>
  <si>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</si>
  <si>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</si>
  <si>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</si>
  <si>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</si>
  <si>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</si>
  <si>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</si>
  <si>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</si>
  <si>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</si>
  <si>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</si>
  <si>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</si>
  <si>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</si>
  <si>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</si>
  <si>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</si>
  <si>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</si>
  <si>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</si>
  <si>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</si>
  <si>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</si>
  <si>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</si>
  <si>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</si>
  <si>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</si>
  <si>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</si>
  <si>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</si>
  <si>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</si>
  <si>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</si>
  <si>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</si>
  <si>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</si>
  <si>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</si>
  <si>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</si>
  <si>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</si>
  <si>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</si>
  <si>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</si>
  <si>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</si>
  <si>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</si>
  <si>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</si>
  <si>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</si>
  <si>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</si>
  <si>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</si>
  <si>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</si>
  <si>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</si>
  <si>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</si>
  <si>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</si>
  <si>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</si>
  <si>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</si>
  <si>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</si>
  <si>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</si>
  <si>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</si>
  <si>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</si>
  <si>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</si>
  <si>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</si>
  <si>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</si>
  <si>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</si>
  <si>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</si>
  <si>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</si>
  <si>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</si>
  <si>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</si>
  <si>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</si>
  <si>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</si>
  <si>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</si>
  <si>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</si>
  <si>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</si>
  <si>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</si>
  <si>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</si>
  <si>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</si>
  <si>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</si>
  <si>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</si>
  <si>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</si>
  <si>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</si>
  <si>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</si>
  <si>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</si>
  <si>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</si>
  <si>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</si>
  <si>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</si>
  <si>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</si>
  <si>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</si>
  <si>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</si>
  <si>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</si>
  <si>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</si>
  <si>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</si>
  <si>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</si>
  <si>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</si>
  <si>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</si>
  <si>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</si>
  <si>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</si>
  <si>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</si>
  <si>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</si>
  <si>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</si>
  <si>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</si>
  <si>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</si>
  <si>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</si>
  <si>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</si>
  <si>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</si>
  <si>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</si>
  <si>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</si>
  <si>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</si>
  <si>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</si>
  <si>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</si>
  <si>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</si>
  <si>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</si>
  <si>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</si>
  <si>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</si>
  <si>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</si>
  <si>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</si>
  <si>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</si>
  <si>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</si>
  <si>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</si>
  <si>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</si>
  <si>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</si>
  <si>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</si>
  <si>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</si>
  <si>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</si>
  <si>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</si>
  <si>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</si>
  <si>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</si>
  <si>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</si>
  <si>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</si>
  <si>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</si>
  <si>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</si>
  <si>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</si>
  <si>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</si>
  <si>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</si>
  <si>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</si>
  <si>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</si>
  <si>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</si>
  <si>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</si>
  <si>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</si>
  <si>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</si>
  <si>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</si>
  <si>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</si>
  <si>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</si>
  <si>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</si>
  <si>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</si>
  <si>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</si>
  <si>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</si>
  <si>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</si>
  <si>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</si>
  <si>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</si>
  <si>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</si>
  <si>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</si>
  <si>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</si>
  <si>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</si>
  <si>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</si>
  <si>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</si>
  <si>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</si>
  <si>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</si>
  <si>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</si>
  <si>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</si>
  <si>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</si>
  <si>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</si>
  <si>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</si>
  <si>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</si>
  <si>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</si>
  <si>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</si>
  <si>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</si>
  <si>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</si>
  <si>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</si>
  <si>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</si>
  <si>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</si>
  <si>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</si>
  <si>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</si>
  <si>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</si>
  <si>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</si>
  <si>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</si>
  <si>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</si>
  <si>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</si>
  <si>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</si>
  <si>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</si>
  <si>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</si>
  <si>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</si>
  <si>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</si>
  <si>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</si>
  <si>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</si>
  <si>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</si>
  <si>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</si>
  <si>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</si>
  <si>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</si>
  <si>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</si>
  <si>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</si>
  <si>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</si>
  <si>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</si>
  <si>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</si>
  <si>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</si>
  <si>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</si>
  <si>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</si>
  <si>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</si>
  <si>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</si>
  <si>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</si>
  <si>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</si>
  <si>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</si>
  <si>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</si>
  <si>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</si>
  <si>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</si>
  <si>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</si>
  <si>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</si>
  <si>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</si>
  <si>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</si>
  <si>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</si>
  <si>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</si>
  <si>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</si>
  <si>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</si>
  <si>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</si>
  <si>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</si>
  <si>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</si>
  <si>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</si>
  <si>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</si>
  <si>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</si>
  <si>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</si>
  <si>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</si>
  <si>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</si>
  <si>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</si>
  <si>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</si>
  <si>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</si>
  <si>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</si>
  <si>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</si>
  <si>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</si>
  <si>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</si>
  <si>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</si>
  <si>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</si>
  <si>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</si>
  <si>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</si>
  <si>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</si>
  <si>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</si>
  <si>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</si>
  <si>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</si>
  <si>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</si>
  <si>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</si>
  <si>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</si>
  <si>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</si>
  <si>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</si>
  <si>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</si>
  <si>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</si>
  <si>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</si>
  <si>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</si>
  <si>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</si>
  <si>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</si>
  <si>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</si>
  <si>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</si>
  <si>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</si>
  <si>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</si>
  <si>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</si>
  <si>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</si>
  <si>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</si>
  <si>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</si>
  <si>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</si>
  <si>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</si>
  <si>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</si>
  <si>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</si>
  <si>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</si>
  <si>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</si>
  <si>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</si>
  <si>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</si>
  <si>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</si>
  <si>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</si>
  <si>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</si>
  <si>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</si>
  <si>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</si>
  <si>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</si>
  <si>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</si>
  <si>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</si>
  <si>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</si>
  <si>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</si>
  <si>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</si>
  <si>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</si>
  <si>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</si>
  <si>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</si>
  <si>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</si>
  <si>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30-11-2023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</si>
  <si>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30-11-2023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</si>
  <si>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30-11-2023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</si>
  <si>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30-11-2023</t>
    </r>
  </si>
  <si>
    <t>Outstanding amount of Loan against Sugar Mills in different Schemes as on 30-11-2023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</si>
</sst>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3" fontId="27" fillId="8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tabSelected="1" workbookViewId="0">
      <pane ySplit="5" topLeftCell="A6" activePane="bottomLeft" state="frozen"/>
      <selection pane="bottomLeft" activeCell="D21" sqref="D21:D22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71" customWidth="1"/>
    <col min="17" max="17" width="5.140625" style="171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291" t="s">
        <v>1094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996</v>
      </c>
      <c r="E4" s="122" t="s">
        <v>419</v>
      </c>
      <c r="F4" s="121" t="s">
        <v>420</v>
      </c>
      <c r="G4" s="150" t="s">
        <v>1006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71"/>
      <c r="Q4" s="171"/>
    </row>
    <row r="5" spans="1:17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55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00">
        <v>1</v>
      </c>
      <c r="C6" s="190" t="s">
        <v>906</v>
      </c>
      <c r="D6" s="57"/>
      <c r="E6" s="200" t="s">
        <v>483</v>
      </c>
      <c r="F6" s="19" t="s">
        <v>217</v>
      </c>
      <c r="G6" s="200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18900000.000000045</v>
      </c>
      <c r="M6" s="27">
        <v>115757199.86737175</v>
      </c>
      <c r="N6" s="27">
        <v>107518616.51618989</v>
      </c>
      <c r="O6" s="56">
        <f t="shared" ref="O6:O69" si="0">SUM(L6:N6)</f>
        <v>242175816.38356167</v>
      </c>
    </row>
    <row r="7" spans="1:17" ht="22.5" customHeight="1" x14ac:dyDescent="0.25">
      <c r="B7" s="201"/>
      <c r="C7" s="191"/>
      <c r="D7" s="25"/>
      <c r="E7" s="201"/>
      <c r="F7" s="19" t="s">
        <v>282</v>
      </c>
      <c r="G7" s="201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35903723.093535185</v>
      </c>
      <c r="N7" s="22">
        <v>33512050.3996155</v>
      </c>
      <c r="O7" s="56">
        <f t="shared" si="0"/>
        <v>75915773.493150696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191574160.23549145</v>
      </c>
      <c r="N8" s="22">
        <v>157960674.24396056</v>
      </c>
      <c r="O8" s="56">
        <f t="shared" si="0"/>
        <v>391534834.47945207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204859543.75518575</v>
      </c>
      <c r="N9" s="22">
        <v>174004987.27221152</v>
      </c>
      <c r="O9" s="56">
        <f t="shared" si="0"/>
        <v>424864531.02739727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33621883.027397245</v>
      </c>
      <c r="M10" s="22">
        <v>29682054.104673296</v>
      </c>
      <c r="N10" s="22">
        <v>37418491.895326704</v>
      </c>
      <c r="O10" s="56">
        <f t="shared" si="0"/>
        <v>100722429.02739725</v>
      </c>
    </row>
    <row r="11" spans="1:17" ht="22.5" customHeight="1" x14ac:dyDescent="0.25">
      <c r="B11" s="200">
        <v>5</v>
      </c>
      <c r="C11" s="190" t="s">
        <v>909</v>
      </c>
      <c r="D11" s="57"/>
      <c r="E11" s="200" t="s">
        <v>483</v>
      </c>
      <c r="F11" s="19" t="s">
        <v>293</v>
      </c>
      <c r="G11" s="200"/>
      <c r="H11" s="192">
        <v>420</v>
      </c>
      <c r="I11" s="19" t="s">
        <v>432</v>
      </c>
      <c r="J11" s="19" t="s">
        <v>1</v>
      </c>
      <c r="K11" s="21">
        <v>210</v>
      </c>
      <c r="L11" s="22">
        <v>21000000.000000037</v>
      </c>
      <c r="M11" s="22">
        <v>60252520.246504031</v>
      </c>
      <c r="N11" s="22">
        <v>48395875.904180892</v>
      </c>
      <c r="O11" s="56">
        <f t="shared" si="0"/>
        <v>129648396.15068495</v>
      </c>
    </row>
    <row r="12" spans="1:17" ht="22.5" customHeight="1" x14ac:dyDescent="0.25">
      <c r="A12" s="2"/>
      <c r="B12" s="201"/>
      <c r="C12" s="191"/>
      <c r="D12" s="25"/>
      <c r="E12" s="201"/>
      <c r="F12" s="19" t="s">
        <v>294</v>
      </c>
      <c r="G12" s="201"/>
      <c r="H12" s="193"/>
      <c r="I12" s="19" t="s">
        <v>433</v>
      </c>
      <c r="J12" s="19" t="s">
        <v>10</v>
      </c>
      <c r="K12" s="21">
        <v>210</v>
      </c>
      <c r="L12" s="22">
        <v>21000000</v>
      </c>
      <c r="M12" s="22">
        <v>118568639.51364836</v>
      </c>
      <c r="N12" s="22">
        <v>107659964.3767626</v>
      </c>
      <c r="O12" s="56">
        <f t="shared" si="0"/>
        <v>247228603.89041096</v>
      </c>
      <c r="P12" s="172"/>
      <c r="Q12" s="172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5599999.9999999963</v>
      </c>
      <c r="M13" s="22">
        <v>33202867.89939538</v>
      </c>
      <c r="N13" s="22">
        <v>31110749.01841284</v>
      </c>
      <c r="O13" s="56">
        <f t="shared" si="0"/>
        <v>69913616.91780822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75407776.997533873</v>
      </c>
      <c r="N14" s="22">
        <v>68596777.15315105</v>
      </c>
      <c r="O14" s="56">
        <f t="shared" si="0"/>
        <v>159104554.15068495</v>
      </c>
    </row>
    <row r="15" spans="1:17" ht="22.5" customHeight="1" x14ac:dyDescent="0.25">
      <c r="B15" s="200">
        <v>8</v>
      </c>
      <c r="C15" s="190" t="s">
        <v>912</v>
      </c>
      <c r="D15" s="57"/>
      <c r="E15" s="200" t="s">
        <v>483</v>
      </c>
      <c r="F15" s="19" t="s">
        <v>297</v>
      </c>
      <c r="G15" s="200"/>
      <c r="H15" s="192">
        <v>464.8</v>
      </c>
      <c r="I15" s="19" t="s">
        <v>435</v>
      </c>
      <c r="J15" s="19" t="s">
        <v>1</v>
      </c>
      <c r="K15" s="21">
        <v>232.4</v>
      </c>
      <c r="L15" s="22">
        <v>23240000.000000015</v>
      </c>
      <c r="M15" s="22">
        <v>116377786.38320301</v>
      </c>
      <c r="N15" s="22">
        <v>103250575.69898875</v>
      </c>
      <c r="O15" s="56">
        <f t="shared" si="0"/>
        <v>242868362.08219177</v>
      </c>
    </row>
    <row r="16" spans="1:17" ht="22.5" customHeight="1" x14ac:dyDescent="0.25">
      <c r="B16" s="201"/>
      <c r="C16" s="191"/>
      <c r="D16" s="25"/>
      <c r="E16" s="201"/>
      <c r="F16" s="19" t="s">
        <v>298</v>
      </c>
      <c r="G16" s="201"/>
      <c r="H16" s="193"/>
      <c r="I16" s="19" t="s">
        <v>436</v>
      </c>
      <c r="J16" s="19" t="s">
        <v>10</v>
      </c>
      <c r="K16" s="21">
        <v>232.4</v>
      </c>
      <c r="L16" s="22">
        <v>23239999.99999997</v>
      </c>
      <c r="M16" s="22">
        <v>130783004.62694576</v>
      </c>
      <c r="N16" s="22">
        <v>116750555.44154739</v>
      </c>
      <c r="O16" s="56">
        <f t="shared" si="0"/>
        <v>270773560.06849313</v>
      </c>
    </row>
    <row r="17" spans="1:17" ht="22.5" customHeight="1" x14ac:dyDescent="0.25">
      <c r="B17" s="200">
        <v>9</v>
      </c>
      <c r="C17" s="190" t="s">
        <v>913</v>
      </c>
      <c r="D17" s="57"/>
      <c r="E17" s="200" t="s">
        <v>483</v>
      </c>
      <c r="F17" s="19" t="s">
        <v>563</v>
      </c>
      <c r="G17" s="200"/>
      <c r="H17" s="192">
        <v>725</v>
      </c>
      <c r="I17" s="19" t="s">
        <v>314</v>
      </c>
      <c r="J17" s="19" t="s">
        <v>1</v>
      </c>
      <c r="K17" s="21">
        <v>362.5</v>
      </c>
      <c r="L17" s="22">
        <v>36250000.000000015</v>
      </c>
      <c r="M17" s="22">
        <v>33870484.417118013</v>
      </c>
      <c r="N17" s="22">
        <v>40054431.473292932</v>
      </c>
      <c r="O17" s="56">
        <f t="shared" si="0"/>
        <v>110174915.89041096</v>
      </c>
    </row>
    <row r="18" spans="1:17" ht="22.5" customHeight="1" x14ac:dyDescent="0.25">
      <c r="A18" s="2"/>
      <c r="B18" s="201"/>
      <c r="C18" s="191"/>
      <c r="D18" s="25"/>
      <c r="E18" s="201"/>
      <c r="F18" s="19" t="s">
        <v>564</v>
      </c>
      <c r="G18" s="201"/>
      <c r="H18" s="193"/>
      <c r="I18" s="19" t="s">
        <v>437</v>
      </c>
      <c r="J18" s="19" t="s">
        <v>10</v>
      </c>
      <c r="K18" s="21">
        <v>362.5</v>
      </c>
      <c r="L18" s="22">
        <v>36250000</v>
      </c>
      <c r="M18" s="22">
        <v>110187830.05192867</v>
      </c>
      <c r="N18" s="22">
        <v>94383183.304235697</v>
      </c>
      <c r="O18" s="56">
        <f t="shared" si="0"/>
        <v>240821013.35616437</v>
      </c>
      <c r="P18" s="172"/>
      <c r="Q18" s="172"/>
    </row>
    <row r="19" spans="1:17" ht="22.5" customHeight="1" x14ac:dyDescent="0.25">
      <c r="B19" s="200">
        <v>10</v>
      </c>
      <c r="C19" s="190" t="s">
        <v>914</v>
      </c>
      <c r="D19" s="57"/>
      <c r="E19" s="200" t="s">
        <v>483</v>
      </c>
      <c r="F19" s="19" t="s">
        <v>315</v>
      </c>
      <c r="G19" s="200"/>
      <c r="H19" s="192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74167435.305928707</v>
      </c>
      <c r="N19" s="22">
        <v>59033515.58448226</v>
      </c>
      <c r="O19" s="56">
        <f t="shared" si="0"/>
        <v>152840117.76712331</v>
      </c>
    </row>
    <row r="20" spans="1:17" ht="22.5" customHeight="1" x14ac:dyDescent="0.25">
      <c r="B20" s="201"/>
      <c r="C20" s="191"/>
      <c r="D20" s="25"/>
      <c r="E20" s="201"/>
      <c r="F20" s="19" t="s">
        <v>316</v>
      </c>
      <c r="G20" s="201"/>
      <c r="H20" s="193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82745827.035405517</v>
      </c>
      <c r="N20" s="22">
        <v>76765171.81390956</v>
      </c>
      <c r="O20" s="56">
        <f t="shared" si="0"/>
        <v>181510998.84931505</v>
      </c>
    </row>
    <row r="21" spans="1:17" ht="22.5" customHeight="1" x14ac:dyDescent="0.25">
      <c r="B21" s="200">
        <v>11</v>
      </c>
      <c r="C21" s="190" t="s">
        <v>915</v>
      </c>
      <c r="D21" s="200" t="s">
        <v>899</v>
      </c>
      <c r="E21" s="200" t="s">
        <v>483</v>
      </c>
      <c r="F21" s="19" t="s">
        <v>325</v>
      </c>
      <c r="G21" s="200"/>
      <c r="H21" s="192">
        <v>884</v>
      </c>
      <c r="I21" s="19" t="s">
        <v>326</v>
      </c>
      <c r="J21" s="19" t="s">
        <v>1</v>
      </c>
      <c r="K21" s="21">
        <v>442</v>
      </c>
      <c r="L21" s="22">
        <v>22377460.520547956</v>
      </c>
      <c r="M21" s="22">
        <v>11439678.04366974</v>
      </c>
      <c r="N21" s="22">
        <v>14440365.95633026</v>
      </c>
      <c r="O21" s="56">
        <f t="shared" si="0"/>
        <v>48257504.520547956</v>
      </c>
    </row>
    <row r="22" spans="1:17" ht="22.5" customHeight="1" x14ac:dyDescent="0.25">
      <c r="B22" s="201"/>
      <c r="C22" s="191"/>
      <c r="D22" s="201"/>
      <c r="E22" s="201"/>
      <c r="F22" s="19" t="s">
        <v>327</v>
      </c>
      <c r="G22" s="201"/>
      <c r="H22" s="193"/>
      <c r="I22" s="19" t="s">
        <v>328</v>
      </c>
      <c r="J22" s="19" t="s">
        <v>10</v>
      </c>
      <c r="K22" s="21">
        <v>442</v>
      </c>
      <c r="L22" s="22">
        <v>44199999.999999925</v>
      </c>
      <c r="M22" s="22">
        <v>108111506.09289272</v>
      </c>
      <c r="N22" s="22">
        <v>104868488.05779223</v>
      </c>
      <c r="O22" s="56">
        <f t="shared" si="0"/>
        <v>257179994.15068489</v>
      </c>
    </row>
    <row r="23" spans="1:17" ht="22.5" customHeight="1" x14ac:dyDescent="0.25">
      <c r="B23" s="200">
        <v>12</v>
      </c>
      <c r="C23" s="190" t="s">
        <v>916</v>
      </c>
      <c r="D23" s="57"/>
      <c r="E23" s="200" t="s">
        <v>483</v>
      </c>
      <c r="F23" s="19" t="s">
        <v>567</v>
      </c>
      <c r="G23" s="200"/>
      <c r="H23" s="192">
        <v>1797.24</v>
      </c>
      <c r="I23" s="23" t="s">
        <v>336</v>
      </c>
      <c r="J23" s="19" t="s">
        <v>1</v>
      </c>
      <c r="K23" s="21">
        <v>898.62</v>
      </c>
      <c r="L23" s="22">
        <v>89861999.999999985</v>
      </c>
      <c r="M23" s="22">
        <v>131576880.46833821</v>
      </c>
      <c r="N23" s="22">
        <v>133605530.77275769</v>
      </c>
      <c r="O23" s="56">
        <f t="shared" si="0"/>
        <v>355044411.2410959</v>
      </c>
    </row>
    <row r="24" spans="1:17" ht="22.5" customHeight="1" x14ac:dyDescent="0.25">
      <c r="A24" s="2"/>
      <c r="B24" s="210"/>
      <c r="C24" s="211"/>
      <c r="D24" s="131"/>
      <c r="E24" s="210"/>
      <c r="F24" s="19" t="s">
        <v>568</v>
      </c>
      <c r="G24" s="201"/>
      <c r="H24" s="193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162133837.55612922</v>
      </c>
      <c r="N24" s="22">
        <v>159849292.13976121</v>
      </c>
      <c r="O24" s="56">
        <f t="shared" si="0"/>
        <v>411845129.69589043</v>
      </c>
      <c r="P24" s="172"/>
      <c r="Q24" s="172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2"/>
      <c r="Q25" s="172"/>
    </row>
    <row r="26" spans="1:17" ht="22.5" customHeight="1" x14ac:dyDescent="0.25">
      <c r="B26" s="200">
        <v>14</v>
      </c>
      <c r="C26" s="190" t="s">
        <v>918</v>
      </c>
      <c r="D26" s="57"/>
      <c r="E26" s="200" t="s">
        <v>483</v>
      </c>
      <c r="F26" s="19" t="s">
        <v>350</v>
      </c>
      <c r="G26" s="200"/>
      <c r="H26" s="192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2"/>
      <c r="Q26" s="172"/>
    </row>
    <row r="27" spans="1:17" ht="22.5" customHeight="1" x14ac:dyDescent="0.25">
      <c r="B27" s="210"/>
      <c r="C27" s="211"/>
      <c r="D27" s="131"/>
      <c r="E27" s="210"/>
      <c r="F27" s="19" t="s">
        <v>351</v>
      </c>
      <c r="G27" s="201"/>
      <c r="H27" s="193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2"/>
      <c r="Q27" s="172"/>
    </row>
    <row r="28" spans="1:17" ht="22.5" customHeight="1" x14ac:dyDescent="0.25">
      <c r="B28" s="201"/>
      <c r="C28" s="191"/>
      <c r="D28" s="25"/>
      <c r="E28" s="201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0">
        <v>15</v>
      </c>
      <c r="C29" s="190" t="s">
        <v>919</v>
      </c>
      <c r="D29" s="57"/>
      <c r="E29" s="200" t="s">
        <v>483</v>
      </c>
      <c r="F29" s="19" t="s">
        <v>366</v>
      </c>
      <c r="G29" s="200"/>
      <c r="H29" s="192">
        <v>642.79999999999995</v>
      </c>
      <c r="I29" s="19" t="s">
        <v>445</v>
      </c>
      <c r="J29" s="19" t="s">
        <v>1</v>
      </c>
      <c r="K29" s="21">
        <v>307.58</v>
      </c>
      <c r="L29" s="22">
        <v>30758400.000000007</v>
      </c>
      <c r="M29" s="22">
        <v>17856655.466995865</v>
      </c>
      <c r="N29" s="22">
        <v>5907621.7434150949</v>
      </c>
      <c r="O29" s="56">
        <f t="shared" si="0"/>
        <v>54522677.210410967</v>
      </c>
    </row>
    <row r="30" spans="1:17" ht="22.5" customHeight="1" x14ac:dyDescent="0.25">
      <c r="A30" s="2"/>
      <c r="B30" s="201"/>
      <c r="C30" s="191"/>
      <c r="D30" s="25"/>
      <c r="E30" s="201"/>
      <c r="F30" s="19" t="s">
        <v>446</v>
      </c>
      <c r="G30" s="201"/>
      <c r="H30" s="193"/>
      <c r="I30" s="19" t="s">
        <v>447</v>
      </c>
      <c r="J30" s="19" t="s">
        <v>10</v>
      </c>
      <c r="K30" s="21">
        <v>289.3</v>
      </c>
      <c r="L30" s="22">
        <v>23144160</v>
      </c>
      <c r="M30" s="22">
        <v>13014007.191667087</v>
      </c>
      <c r="N30" s="22">
        <v>3621516.5009356504</v>
      </c>
      <c r="O30" s="56">
        <f t="shared" si="0"/>
        <v>39779683.692602739</v>
      </c>
      <c r="P30" s="172"/>
      <c r="Q30" s="172"/>
    </row>
    <row r="31" spans="1:17" ht="22.5" customHeight="1" x14ac:dyDescent="0.25">
      <c r="B31" s="200">
        <v>16</v>
      </c>
      <c r="C31" s="190" t="s">
        <v>920</v>
      </c>
      <c r="D31" s="57"/>
      <c r="E31" s="239" t="s">
        <v>483</v>
      </c>
      <c r="F31" s="19" t="s">
        <v>362</v>
      </c>
      <c r="G31" s="200"/>
      <c r="H31" s="192">
        <v>388.32</v>
      </c>
      <c r="I31" s="19" t="s">
        <v>448</v>
      </c>
      <c r="J31" s="19" t="s">
        <v>1</v>
      </c>
      <c r="K31" s="21">
        <v>182.29</v>
      </c>
      <c r="L31" s="22">
        <v>18229100.000000007</v>
      </c>
      <c r="M31" s="22">
        <v>10822442.98083609</v>
      </c>
      <c r="N31" s="22">
        <v>3781217.0964241852</v>
      </c>
      <c r="O31" s="56">
        <f t="shared" si="0"/>
        <v>32832760.077260282</v>
      </c>
    </row>
    <row r="32" spans="1:17" ht="22.5" customHeight="1" x14ac:dyDescent="0.25">
      <c r="B32" s="210"/>
      <c r="C32" s="211"/>
      <c r="D32" s="131"/>
      <c r="E32" s="246"/>
      <c r="F32" s="19" t="s">
        <v>363</v>
      </c>
      <c r="G32" s="201"/>
      <c r="H32" s="193"/>
      <c r="I32" s="19" t="s">
        <v>449</v>
      </c>
      <c r="J32" s="19" t="s">
        <v>10</v>
      </c>
      <c r="K32" s="21">
        <v>194.16</v>
      </c>
      <c r="L32" s="22">
        <v>19415999.999999996</v>
      </c>
      <c r="M32" s="22">
        <v>10783062.425127115</v>
      </c>
      <c r="N32" s="22">
        <v>3154711.1365167196</v>
      </c>
      <c r="O32" s="56">
        <f t="shared" si="0"/>
        <v>33353773.561643831</v>
      </c>
    </row>
    <row r="33" spans="1:17" ht="22.5" customHeight="1" x14ac:dyDescent="0.25">
      <c r="B33" s="200">
        <v>17</v>
      </c>
      <c r="C33" s="190" t="s">
        <v>1021</v>
      </c>
      <c r="D33" s="57"/>
      <c r="E33" s="239" t="s">
        <v>483</v>
      </c>
      <c r="F33" s="19" t="s">
        <v>380</v>
      </c>
      <c r="G33" s="200"/>
      <c r="H33" s="192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10"/>
      <c r="C34" s="211"/>
      <c r="D34" s="131"/>
      <c r="E34" s="246"/>
      <c r="F34" s="19" t="s">
        <v>381</v>
      </c>
      <c r="G34" s="201"/>
      <c r="H34" s="193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0">
        <v>19</v>
      </c>
      <c r="C36" s="190" t="s">
        <v>922</v>
      </c>
      <c r="D36" s="57"/>
      <c r="E36" s="200" t="s">
        <v>483</v>
      </c>
      <c r="F36" s="19" t="s">
        <v>348</v>
      </c>
      <c r="G36" s="200"/>
      <c r="H36" s="192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1"/>
      <c r="C37" s="191"/>
      <c r="D37" s="25"/>
      <c r="E37" s="201"/>
      <c r="F37" s="19" t="s">
        <v>349</v>
      </c>
      <c r="G37" s="201"/>
      <c r="H37" s="193"/>
      <c r="I37" s="19" t="s">
        <v>455</v>
      </c>
      <c r="J37" s="19" t="s">
        <v>10</v>
      </c>
      <c r="K37" s="21">
        <v>119.31</v>
      </c>
      <c r="L37" s="22">
        <v>0.34505205461755395</v>
      </c>
      <c r="M37" s="22">
        <v>-2.1743006181380111E-2</v>
      </c>
      <c r="N37" s="22">
        <v>2.1743006181380111E-2</v>
      </c>
      <c r="O37" s="56">
        <f t="shared" si="0"/>
        <v>0.34505205461755395</v>
      </c>
      <c r="P37" s="172"/>
      <c r="Q37" s="172"/>
    </row>
    <row r="38" spans="1:17" ht="22.5" customHeight="1" x14ac:dyDescent="0.25">
      <c r="B38" s="200">
        <v>20</v>
      </c>
      <c r="C38" s="190" t="s">
        <v>923</v>
      </c>
      <c r="D38" s="57"/>
      <c r="E38" s="200" t="s">
        <v>483</v>
      </c>
      <c r="F38" s="19" t="s">
        <v>352</v>
      </c>
      <c r="G38" s="200"/>
      <c r="H38" s="192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1"/>
      <c r="C39" s="191"/>
      <c r="D39" s="25"/>
      <c r="E39" s="201"/>
      <c r="F39" s="19" t="s">
        <v>353</v>
      </c>
      <c r="G39" s="201"/>
      <c r="H39" s="193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0">
        <v>21</v>
      </c>
      <c r="C40" s="190" t="s">
        <v>924</v>
      </c>
      <c r="D40" s="57"/>
      <c r="E40" s="200" t="s">
        <v>483</v>
      </c>
      <c r="F40" s="19" t="s">
        <v>354</v>
      </c>
      <c r="G40" s="200" t="s">
        <v>899</v>
      </c>
      <c r="H40" s="192">
        <v>2896.8</v>
      </c>
      <c r="I40" s="19" t="s">
        <v>458</v>
      </c>
      <c r="J40" s="19" t="s">
        <v>1</v>
      </c>
      <c r="K40" s="21">
        <v>1314.11</v>
      </c>
      <c r="L40" s="22">
        <v>131411342.99999994</v>
      </c>
      <c r="M40" s="22">
        <v>65427889.893603586</v>
      </c>
      <c r="N40" s="22">
        <v>16526188.538374491</v>
      </c>
      <c r="O40" s="56">
        <f t="shared" si="0"/>
        <v>213365421.43197802</v>
      </c>
    </row>
    <row r="41" spans="1:17" ht="22.5" customHeight="1" x14ac:dyDescent="0.25">
      <c r="B41" s="201"/>
      <c r="C41" s="191"/>
      <c r="D41" s="25"/>
      <c r="E41" s="201"/>
      <c r="F41" s="19" t="s">
        <v>355</v>
      </c>
      <c r="G41" s="201"/>
      <c r="H41" s="193"/>
      <c r="I41" s="19" t="s">
        <v>448</v>
      </c>
      <c r="J41" s="19" t="s">
        <v>10</v>
      </c>
      <c r="K41" s="21">
        <v>1448.4</v>
      </c>
      <c r="L41" s="22">
        <v>151259215.1780822</v>
      </c>
      <c r="M41" s="22">
        <v>36121794.289065868</v>
      </c>
      <c r="N41" s="22">
        <v>14093416.710934134</v>
      </c>
      <c r="O41" s="56">
        <f t="shared" si="0"/>
        <v>201474426.1780822</v>
      </c>
    </row>
    <row r="42" spans="1:17" ht="22.5" customHeight="1" x14ac:dyDescent="0.25">
      <c r="B42" s="200">
        <v>22</v>
      </c>
      <c r="C42" s="190" t="s">
        <v>925</v>
      </c>
      <c r="D42" s="57"/>
      <c r="E42" s="200" t="s">
        <v>483</v>
      </c>
      <c r="F42" s="19" t="s">
        <v>364</v>
      </c>
      <c r="G42" s="200"/>
      <c r="H42" s="192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1"/>
      <c r="C43" s="191"/>
      <c r="D43" s="25"/>
      <c r="E43" s="201"/>
      <c r="F43" s="19" t="s">
        <v>365</v>
      </c>
      <c r="G43" s="201"/>
      <c r="H43" s="193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2"/>
      <c r="Q43" s="172"/>
    </row>
    <row r="44" spans="1:17" ht="22.5" customHeight="1" x14ac:dyDescent="0.25">
      <c r="B44" s="200">
        <v>23</v>
      </c>
      <c r="C44" s="190" t="s">
        <v>1010</v>
      </c>
      <c r="D44" s="57">
        <v>15601</v>
      </c>
      <c r="E44" s="200" t="s">
        <v>483</v>
      </c>
      <c r="F44" s="19" t="s">
        <v>376</v>
      </c>
      <c r="G44" s="200"/>
      <c r="H44" s="192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-3.2534434191168172E-3</v>
      </c>
      <c r="N44" s="22">
        <v>3.2534434191168172E-3</v>
      </c>
      <c r="O44" s="56">
        <f t="shared" si="0"/>
        <v>0.49041095934808254</v>
      </c>
    </row>
    <row r="45" spans="1:17" ht="22.5" customHeight="1" x14ac:dyDescent="0.25">
      <c r="B45" s="201"/>
      <c r="C45" s="191"/>
      <c r="D45" s="25"/>
      <c r="E45" s="201"/>
      <c r="F45" s="19" t="s">
        <v>377</v>
      </c>
      <c r="G45" s="201"/>
      <c r="H45" s="193"/>
      <c r="I45" s="19" t="s">
        <v>462</v>
      </c>
      <c r="J45" s="19" t="s">
        <v>10</v>
      </c>
      <c r="K45" s="21">
        <v>288</v>
      </c>
      <c r="L45" s="22">
        <v>0.12328767031431198</v>
      </c>
      <c r="M45" s="22">
        <v>-3.7020078538215328E-3</v>
      </c>
      <c r="N45" s="22">
        <v>3.7020078538215328E-3</v>
      </c>
      <c r="O45" s="56">
        <f t="shared" si="0"/>
        <v>0.12328767031431198</v>
      </c>
    </row>
    <row r="46" spans="1:17" ht="22.5" customHeight="1" x14ac:dyDescent="0.25">
      <c r="A46" s="2"/>
      <c r="B46" s="200">
        <v>24</v>
      </c>
      <c r="C46" s="190" t="s">
        <v>926</v>
      </c>
      <c r="D46" s="57"/>
      <c r="E46" s="200" t="s">
        <v>483</v>
      </c>
      <c r="F46" s="19" t="s">
        <v>463</v>
      </c>
      <c r="G46" s="200"/>
      <c r="H46" s="192">
        <v>584.86</v>
      </c>
      <c r="I46" s="19" t="s">
        <v>464</v>
      </c>
      <c r="J46" s="19" t="s">
        <v>1</v>
      </c>
      <c r="K46" s="21">
        <v>262.16000000000003</v>
      </c>
      <c r="L46" s="22">
        <v>1.2241095891222358</v>
      </c>
      <c r="M46" s="22">
        <v>-1.8579095479560224E-3</v>
      </c>
      <c r="N46" s="22">
        <v>1.8579095479560224E-3</v>
      </c>
      <c r="O46" s="56">
        <f t="shared" si="0"/>
        <v>1.2241095891222358</v>
      </c>
      <c r="P46" s="172"/>
      <c r="Q46" s="172"/>
    </row>
    <row r="47" spans="1:17" ht="22.5" customHeight="1" x14ac:dyDescent="0.25">
      <c r="B47" s="201"/>
      <c r="C47" s="191"/>
      <c r="D47" s="25"/>
      <c r="E47" s="201"/>
      <c r="F47" s="19" t="s">
        <v>378</v>
      </c>
      <c r="G47" s="201"/>
      <c r="H47" s="193"/>
      <c r="I47" s="19" t="s">
        <v>465</v>
      </c>
      <c r="J47" s="19" t="s">
        <v>1</v>
      </c>
      <c r="K47" s="21">
        <v>289.67</v>
      </c>
      <c r="L47" s="22">
        <v>1.2000000001862645</v>
      </c>
      <c r="M47" s="22">
        <v>-6.025595791535835E-3</v>
      </c>
      <c r="N47" s="22">
        <v>6.025595791535835E-3</v>
      </c>
      <c r="O47" s="56">
        <f t="shared" si="0"/>
        <v>1.2000000001862645</v>
      </c>
    </row>
    <row r="48" spans="1:17" ht="36.75" customHeight="1" x14ac:dyDescent="0.25">
      <c r="B48" s="19">
        <v>25</v>
      </c>
      <c r="C48" s="35" t="s">
        <v>927</v>
      </c>
      <c r="D48" s="155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0.40821917727589607</v>
      </c>
      <c r="M48" s="30">
        <v>-1.9906173617872474E-3</v>
      </c>
      <c r="N48" s="30">
        <v>1.9906173617872474E-3</v>
      </c>
      <c r="O48" s="56">
        <f>SUM(L48:N48)</f>
        <v>0.40821917727589607</v>
      </c>
      <c r="P48" s="172"/>
      <c r="Q48" s="172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0.16164383664727211</v>
      </c>
      <c r="M49" s="30">
        <v>0</v>
      </c>
      <c r="N49" s="30">
        <v>0</v>
      </c>
      <c r="O49" s="56">
        <f>SUM(L49:N49)</f>
        <v>0.16164383664727211</v>
      </c>
      <c r="P49" s="172"/>
      <c r="Q49" s="172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0.40547946095466614</v>
      </c>
      <c r="M50" s="22">
        <v>-1.6130306227566445E-2</v>
      </c>
      <c r="N50" s="22">
        <v>1.6130306227566445E-2</v>
      </c>
      <c r="O50" s="56">
        <f t="shared" si="0"/>
        <v>0.40547946095466614</v>
      </c>
      <c r="P50" s="172"/>
      <c r="Q50" s="172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26014000.000000007</v>
      </c>
      <c r="M51" s="22">
        <v>28202946.622447737</v>
      </c>
      <c r="N51" s="22">
        <v>4441989.2200180162</v>
      </c>
      <c r="O51" s="56">
        <f t="shared" si="0"/>
        <v>58658935.842465758</v>
      </c>
    </row>
    <row r="52" spans="1:17" ht="22.5" customHeight="1" x14ac:dyDescent="0.25">
      <c r="B52" s="200">
        <v>29</v>
      </c>
      <c r="C52" s="190" t="s">
        <v>931</v>
      </c>
      <c r="D52" s="57"/>
      <c r="E52" s="200" t="s">
        <v>483</v>
      </c>
      <c r="F52" s="19" t="s">
        <v>553</v>
      </c>
      <c r="G52" s="200"/>
      <c r="H52" s="192">
        <v>4530</v>
      </c>
      <c r="I52" s="24" t="s">
        <v>469</v>
      </c>
      <c r="J52" s="24" t="s">
        <v>1</v>
      </c>
      <c r="K52" s="21">
        <v>3300</v>
      </c>
      <c r="L52" s="22">
        <v>329999999.99999988</v>
      </c>
      <c r="M52" s="22">
        <v>324482171.82377565</v>
      </c>
      <c r="N52" s="22">
        <v>83399731.395402521</v>
      </c>
      <c r="O52" s="56">
        <f t="shared" si="0"/>
        <v>737881903.21917808</v>
      </c>
    </row>
    <row r="53" spans="1:17" ht="22.5" customHeight="1" x14ac:dyDescent="0.25">
      <c r="B53" s="201"/>
      <c r="C53" s="191"/>
      <c r="D53" s="25"/>
      <c r="E53" s="201"/>
      <c r="F53" s="19" t="s">
        <v>554</v>
      </c>
      <c r="G53" s="201"/>
      <c r="H53" s="193"/>
      <c r="I53" s="24" t="s">
        <v>470</v>
      </c>
      <c r="J53" s="24" t="s">
        <v>10</v>
      </c>
      <c r="K53" s="21">
        <v>1230</v>
      </c>
      <c r="L53" s="22">
        <v>123036000.00000009</v>
      </c>
      <c r="M53" s="22">
        <v>114494814.69744971</v>
      </c>
      <c r="N53" s="22">
        <v>35084921.110769458</v>
      </c>
      <c r="O53" s="56">
        <f t="shared" si="0"/>
        <v>272615735.80821925</v>
      </c>
    </row>
    <row r="54" spans="1:17" ht="22.5" customHeight="1" x14ac:dyDescent="0.25">
      <c r="B54" s="200">
        <v>30</v>
      </c>
      <c r="C54" s="190" t="s">
        <v>789</v>
      </c>
      <c r="D54" s="57"/>
      <c r="E54" s="200" t="s">
        <v>483</v>
      </c>
      <c r="F54" s="32" t="s">
        <v>555</v>
      </c>
      <c r="G54" s="200" t="s">
        <v>899</v>
      </c>
      <c r="H54" s="192">
        <v>1442</v>
      </c>
      <c r="I54" s="24" t="s">
        <v>471</v>
      </c>
      <c r="J54" s="24" t="s">
        <v>1</v>
      </c>
      <c r="K54" s="21">
        <v>254</v>
      </c>
      <c r="L54" s="22">
        <v>3698767.6147945207</v>
      </c>
      <c r="M54" s="22">
        <v>202704.67789390887</v>
      </c>
      <c r="N54" s="22">
        <v>120121.32210609112</v>
      </c>
      <c r="O54" s="56">
        <f t="shared" si="0"/>
        <v>4021593.6147945207</v>
      </c>
    </row>
    <row r="55" spans="1:17" ht="22.5" customHeight="1" x14ac:dyDescent="0.25">
      <c r="B55" s="201"/>
      <c r="C55" s="191"/>
      <c r="D55" s="25"/>
      <c r="E55" s="201"/>
      <c r="F55" s="32" t="s">
        <v>556</v>
      </c>
      <c r="G55" s="201"/>
      <c r="H55" s="193"/>
      <c r="I55" s="24" t="s">
        <v>472</v>
      </c>
      <c r="J55" s="24" t="s">
        <v>10</v>
      </c>
      <c r="K55" s="21">
        <v>1188.7</v>
      </c>
      <c r="L55" s="22">
        <v>28778041.914383575</v>
      </c>
      <c r="M55" s="22">
        <v>399147.60054081446</v>
      </c>
      <c r="N55" s="22">
        <v>255454.39945918557</v>
      </c>
      <c r="O55" s="56">
        <f t="shared" si="0"/>
        <v>29432643.914383575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2"/>
      <c r="Q56" s="172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42119386.406797521</v>
      </c>
      <c r="N58" s="22">
        <v>3125808.1767641213</v>
      </c>
      <c r="O58" s="56">
        <f t="shared" si="0"/>
        <v>125993194.58356164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138001500</v>
      </c>
      <c r="M59" s="22">
        <v>114504503.76008557</v>
      </c>
      <c r="N59" s="22">
        <v>25197753.623476073</v>
      </c>
      <c r="O59" s="56">
        <f t="shared" si="0"/>
        <v>277703757.38356167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0.91780822165310383</v>
      </c>
      <c r="M60" s="22">
        <v>-3.867142089833952E-3</v>
      </c>
      <c r="N60" s="22">
        <v>3.867142089833952E-3</v>
      </c>
      <c r="O60" s="56">
        <f t="shared" si="0"/>
        <v>0.91780822165310383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192386400.00273976</v>
      </c>
      <c r="M61" s="22">
        <v>154804457.16145977</v>
      </c>
      <c r="N61" s="22">
        <v>28170874.887855284</v>
      </c>
      <c r="O61" s="56">
        <f t="shared" si="0"/>
        <v>375361732.05205482</v>
      </c>
    </row>
    <row r="62" spans="1:17" ht="22.5" customHeight="1" x14ac:dyDescent="0.25">
      <c r="A62" s="2"/>
      <c r="B62" s="200">
        <v>37</v>
      </c>
      <c r="C62" s="190" t="s">
        <v>935</v>
      </c>
      <c r="D62" s="200">
        <v>64601</v>
      </c>
      <c r="E62" s="200" t="s">
        <v>483</v>
      </c>
      <c r="F62" s="19" t="s">
        <v>230</v>
      </c>
      <c r="G62" s="200" t="s">
        <v>899</v>
      </c>
      <c r="H62" s="192">
        <v>959.55</v>
      </c>
      <c r="I62" s="24" t="s">
        <v>477</v>
      </c>
      <c r="J62" s="24" t="s">
        <v>1</v>
      </c>
      <c r="K62" s="21">
        <v>600</v>
      </c>
      <c r="L62" s="22">
        <v>8.2191780209541321E-2</v>
      </c>
      <c r="M62" s="22">
        <v>0</v>
      </c>
      <c r="N62" s="22">
        <v>0</v>
      </c>
      <c r="O62" s="56">
        <f t="shared" si="0"/>
        <v>8.2191780209541321E-2</v>
      </c>
      <c r="P62" s="172"/>
      <c r="Q62" s="172"/>
    </row>
    <row r="63" spans="1:17" ht="22.5" customHeight="1" x14ac:dyDescent="0.25">
      <c r="B63" s="201"/>
      <c r="C63" s="191"/>
      <c r="D63" s="201"/>
      <c r="E63" s="201"/>
      <c r="F63" s="19" t="s">
        <v>231</v>
      </c>
      <c r="G63" s="201"/>
      <c r="H63" s="193"/>
      <c r="I63" s="24" t="s">
        <v>478</v>
      </c>
      <c r="J63" s="24" t="s">
        <v>10</v>
      </c>
      <c r="K63" s="21">
        <v>359.55</v>
      </c>
      <c r="L63" s="22">
        <v>1.6438356172293425</v>
      </c>
      <c r="M63" s="22">
        <v>-2.4576468384837454E-2</v>
      </c>
      <c r="N63" s="22">
        <v>2.4576468384837454E-2</v>
      </c>
      <c r="O63" s="56">
        <f t="shared" si="0"/>
        <v>1.6438356172293425</v>
      </c>
    </row>
    <row r="64" spans="1:17" ht="21" customHeight="1" x14ac:dyDescent="0.25">
      <c r="B64" s="200">
        <v>38</v>
      </c>
      <c r="C64" s="190" t="s">
        <v>936</v>
      </c>
      <c r="D64" s="57"/>
      <c r="E64" s="200" t="s">
        <v>483</v>
      </c>
      <c r="F64" s="19" t="s">
        <v>233</v>
      </c>
      <c r="G64" s="200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0.7166027408093214</v>
      </c>
      <c r="M64" s="22">
        <v>0</v>
      </c>
      <c r="N64" s="22">
        <v>0</v>
      </c>
      <c r="O64" s="56">
        <f t="shared" si="0"/>
        <v>0.7166027408093214</v>
      </c>
    </row>
    <row r="65" spans="2:15" ht="21" customHeight="1" x14ac:dyDescent="0.25">
      <c r="B65" s="201"/>
      <c r="C65" s="191"/>
      <c r="D65" s="25"/>
      <c r="E65" s="201"/>
      <c r="F65" s="19" t="s">
        <v>234</v>
      </c>
      <c r="G65" s="201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24575967.916164398</v>
      </c>
      <c r="M66" s="22">
        <v>13407497.384005116</v>
      </c>
      <c r="N66" s="22">
        <v>2534329.1921044732</v>
      </c>
      <c r="O66" s="56">
        <f t="shared" si="0"/>
        <v>40517794.492273986</v>
      </c>
    </row>
    <row r="67" spans="2:15" ht="22.5" customHeight="1" x14ac:dyDescent="0.25">
      <c r="B67" s="200">
        <v>40</v>
      </c>
      <c r="C67" s="190" t="s">
        <v>938</v>
      </c>
      <c r="D67" s="57"/>
      <c r="E67" s="200" t="s">
        <v>483</v>
      </c>
      <c r="F67" s="19" t="s">
        <v>237</v>
      </c>
      <c r="G67" s="200" t="s">
        <v>898</v>
      </c>
      <c r="H67" s="192">
        <v>2152.84</v>
      </c>
      <c r="I67" s="24" t="s">
        <v>2</v>
      </c>
      <c r="J67" s="24" t="s">
        <v>1</v>
      </c>
      <c r="K67" s="21">
        <v>283.52</v>
      </c>
      <c r="L67" s="22">
        <v>2835244</v>
      </c>
      <c r="M67" s="22">
        <v>1244207.4303748335</v>
      </c>
      <c r="N67" s="22">
        <v>27415.219323796584</v>
      </c>
      <c r="O67" s="56">
        <f t="shared" si="0"/>
        <v>4106866.6496986304</v>
      </c>
    </row>
    <row r="68" spans="2:15" ht="22.5" customHeight="1" x14ac:dyDescent="0.25">
      <c r="B68" s="201"/>
      <c r="C68" s="191"/>
      <c r="D68" s="25"/>
      <c r="E68" s="201"/>
      <c r="F68" s="19" t="s">
        <v>238</v>
      </c>
      <c r="G68" s="201"/>
      <c r="H68" s="193"/>
      <c r="I68" s="24" t="s">
        <v>482</v>
      </c>
      <c r="J68" s="24" t="s">
        <v>10</v>
      </c>
      <c r="K68" s="21">
        <v>1869.32</v>
      </c>
      <c r="L68" s="22">
        <v>37386312.145479456</v>
      </c>
      <c r="M68" s="22">
        <v>17675039.77373701</v>
      </c>
      <c r="N68" s="22">
        <v>775472.7571671023</v>
      </c>
      <c r="O68" s="56">
        <f t="shared" si="0"/>
        <v>55836824.67638357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67059599.999999985</v>
      </c>
      <c r="M69" s="22">
        <v>40994287.615838781</v>
      </c>
      <c r="N69" s="22">
        <v>7271812.4827913679</v>
      </c>
      <c r="O69" s="56">
        <f t="shared" si="0"/>
        <v>115325700.09863013</v>
      </c>
    </row>
    <row r="70" spans="2:15" ht="22.5" customHeight="1" x14ac:dyDescent="0.25">
      <c r="B70" s="200">
        <v>42</v>
      </c>
      <c r="C70" s="190" t="s">
        <v>1085</v>
      </c>
      <c r="D70" s="200">
        <v>14901</v>
      </c>
      <c r="E70" s="200" t="s">
        <v>483</v>
      </c>
      <c r="F70" s="19" t="s">
        <v>241</v>
      </c>
      <c r="G70" s="200"/>
      <c r="H70" s="20">
        <v>580.4</v>
      </c>
      <c r="I70" s="23" t="s">
        <v>891</v>
      </c>
      <c r="J70" s="19" t="s">
        <v>1</v>
      </c>
      <c r="K70" s="19">
        <v>95.92</v>
      </c>
      <c r="L70" s="22">
        <v>1.1260273973457515</v>
      </c>
      <c r="M70" s="22">
        <v>0</v>
      </c>
      <c r="N70" s="22">
        <v>0</v>
      </c>
      <c r="O70" s="56">
        <f t="shared" ref="O70:O92" si="1">SUM(L70:N70)</f>
        <v>1.1260273973457515</v>
      </c>
    </row>
    <row r="71" spans="2:15" ht="22.5" customHeight="1" x14ac:dyDescent="0.25">
      <c r="B71" s="201"/>
      <c r="C71" s="191"/>
      <c r="D71" s="201"/>
      <c r="E71" s="201"/>
      <c r="F71" s="19" t="s">
        <v>242</v>
      </c>
      <c r="G71" s="201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0">
        <v>43</v>
      </c>
      <c r="C72" s="190" t="s">
        <v>940</v>
      </c>
      <c r="D72" s="57"/>
      <c r="E72" s="200" t="s">
        <v>483</v>
      </c>
      <c r="F72" s="19" t="s">
        <v>243</v>
      </c>
      <c r="G72" s="200"/>
      <c r="H72" s="192">
        <v>3772.28</v>
      </c>
      <c r="I72" s="23" t="s">
        <v>893</v>
      </c>
      <c r="J72" s="19" t="s">
        <v>1</v>
      </c>
      <c r="K72" s="19">
        <v>1886.14</v>
      </c>
      <c r="L72" s="22">
        <v>0.92739725857973099</v>
      </c>
      <c r="M72" s="22">
        <v>-8.7190840832174633E-4</v>
      </c>
      <c r="N72" s="22">
        <v>8.7190840832174633E-4</v>
      </c>
      <c r="O72" s="56">
        <f t="shared" si="1"/>
        <v>0.92739725857973099</v>
      </c>
    </row>
    <row r="73" spans="2:15" ht="26.25" customHeight="1" x14ac:dyDescent="0.25">
      <c r="B73" s="201"/>
      <c r="C73" s="191"/>
      <c r="D73" s="25"/>
      <c r="E73" s="201"/>
      <c r="F73" s="19" t="s">
        <v>244</v>
      </c>
      <c r="G73" s="201"/>
      <c r="H73" s="193"/>
      <c r="I73" s="23" t="s">
        <v>98</v>
      </c>
      <c r="J73" s="19" t="s">
        <v>10</v>
      </c>
      <c r="K73" s="19">
        <v>1886.14</v>
      </c>
      <c r="L73" s="22">
        <v>0.12328767031431198</v>
      </c>
      <c r="M73" s="22">
        <v>0</v>
      </c>
      <c r="N73" s="22">
        <v>0</v>
      </c>
      <c r="O73" s="56">
        <f t="shared" si="1"/>
        <v>0.12328767031431198</v>
      </c>
    </row>
    <row r="74" spans="2:15" ht="22.5" customHeight="1" x14ac:dyDescent="0.25">
      <c r="B74" s="200">
        <v>44</v>
      </c>
      <c r="C74" s="190" t="s">
        <v>941</v>
      </c>
      <c r="D74" s="57"/>
      <c r="E74" s="200" t="s">
        <v>483</v>
      </c>
      <c r="F74" s="19" t="s">
        <v>247</v>
      </c>
      <c r="G74" s="200"/>
      <c r="H74" s="192">
        <v>2077.88</v>
      </c>
      <c r="I74" s="23" t="s">
        <v>7</v>
      </c>
      <c r="J74" s="19" t="s">
        <v>1</v>
      </c>
      <c r="K74" s="19">
        <v>1034.6400000000001</v>
      </c>
      <c r="L74" s="22">
        <v>62078100.100000001</v>
      </c>
      <c r="M74" s="22">
        <v>36260351.015664659</v>
      </c>
      <c r="N74" s="22">
        <v>5547816.9146052003</v>
      </c>
      <c r="O74" s="56">
        <f t="shared" si="1"/>
        <v>103886268.03026986</v>
      </c>
    </row>
    <row r="75" spans="2:15" ht="22.5" customHeight="1" x14ac:dyDescent="0.25">
      <c r="B75" s="201"/>
      <c r="C75" s="191"/>
      <c r="D75" s="25"/>
      <c r="E75" s="201"/>
      <c r="F75" s="19" t="s">
        <v>248</v>
      </c>
      <c r="G75" s="201"/>
      <c r="H75" s="193"/>
      <c r="I75" s="23" t="s">
        <v>89</v>
      </c>
      <c r="J75" s="19" t="s">
        <v>10</v>
      </c>
      <c r="K75" s="19">
        <v>1036.24</v>
      </c>
      <c r="L75" s="22">
        <v>51812249.900000013</v>
      </c>
      <c r="M75" s="22">
        <v>25831118.482437037</v>
      </c>
      <c r="N75" s="22">
        <v>4075890.4573437884</v>
      </c>
      <c r="O75" s="56">
        <f t="shared" si="1"/>
        <v>81719258.839780837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146580000.00000003</v>
      </c>
      <c r="M76" s="22">
        <v>85618632.069362372</v>
      </c>
      <c r="N76" s="22">
        <v>13099611.451185588</v>
      </c>
      <c r="O76" s="56">
        <f t="shared" si="1"/>
        <v>245298243.52054799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1.2136986292898655</v>
      </c>
      <c r="M77" s="22">
        <v>-1.4892099973273605E-3</v>
      </c>
      <c r="N77" s="22">
        <v>1.4892099973273605E-3</v>
      </c>
      <c r="O77" s="56">
        <f t="shared" si="1"/>
        <v>1.2136986292898655</v>
      </c>
    </row>
    <row r="78" spans="2:15" ht="22.5" customHeight="1" x14ac:dyDescent="0.25">
      <c r="B78" s="200">
        <v>47</v>
      </c>
      <c r="C78" s="190" t="s">
        <v>944</v>
      </c>
      <c r="D78" s="57"/>
      <c r="E78" s="200" t="s">
        <v>483</v>
      </c>
      <c r="F78" s="19" t="s">
        <v>251</v>
      </c>
      <c r="G78" s="192" t="s">
        <v>898</v>
      </c>
      <c r="H78" s="192">
        <v>582.79999999999995</v>
      </c>
      <c r="I78" s="23" t="s">
        <v>89</v>
      </c>
      <c r="J78" s="19" t="s">
        <v>1</v>
      </c>
      <c r="K78" s="21">
        <v>291.39999999999998</v>
      </c>
      <c r="L78" s="22">
        <v>0.76712328754365444</v>
      </c>
      <c r="M78" s="22">
        <v>-9.3676111755305776E-3</v>
      </c>
      <c r="N78" s="22">
        <v>9.3676111755305776E-3</v>
      </c>
      <c r="O78" s="56">
        <f t="shared" si="1"/>
        <v>0.76712328754365444</v>
      </c>
    </row>
    <row r="79" spans="2:15" ht="22.5" customHeight="1" x14ac:dyDescent="0.25">
      <c r="B79" s="201"/>
      <c r="C79" s="191"/>
      <c r="D79" s="25"/>
      <c r="E79" s="201"/>
      <c r="F79" s="19" t="s">
        <v>252</v>
      </c>
      <c r="G79" s="193"/>
      <c r="H79" s="193"/>
      <c r="I79" s="23" t="s">
        <v>894</v>
      </c>
      <c r="J79" s="19" t="s">
        <v>10</v>
      </c>
      <c r="K79" s="21">
        <v>291.39999999999998</v>
      </c>
      <c r="L79" s="22">
        <v>0.34246575366705656</v>
      </c>
      <c r="M79" s="22">
        <v>-6.1925314361714343E-3</v>
      </c>
      <c r="N79" s="22">
        <v>6.1925314361714343E-3</v>
      </c>
      <c r="O79" s="56">
        <f t="shared" si="1"/>
        <v>0.34246575366705656</v>
      </c>
    </row>
    <row r="80" spans="2:15" ht="22.5" customHeight="1" x14ac:dyDescent="0.25">
      <c r="B80" s="200">
        <v>48</v>
      </c>
      <c r="C80" s="190" t="s">
        <v>945</v>
      </c>
      <c r="D80" s="57"/>
      <c r="E80" s="200" t="s">
        <v>483</v>
      </c>
      <c r="F80" s="19" t="s">
        <v>253</v>
      </c>
      <c r="G80" s="200"/>
      <c r="H80" s="192">
        <v>2067</v>
      </c>
      <c r="I80" s="23" t="s">
        <v>693</v>
      </c>
      <c r="J80" s="19" t="s">
        <v>1</v>
      </c>
      <c r="K80" s="21">
        <v>1033.5</v>
      </c>
      <c r="L80" s="22">
        <v>0.63013698719441891</v>
      </c>
      <c r="M80" s="22">
        <v>-1.7113907247373502E-4</v>
      </c>
      <c r="N80" s="22">
        <v>1.7113907247373502E-4</v>
      </c>
      <c r="O80" s="56">
        <f t="shared" si="1"/>
        <v>0.63013698719441891</v>
      </c>
    </row>
    <row r="81" spans="1:17" ht="22.5" customHeight="1" x14ac:dyDescent="0.25">
      <c r="B81" s="201"/>
      <c r="C81" s="191"/>
      <c r="D81" s="25"/>
      <c r="E81" s="201"/>
      <c r="F81" s="19" t="s">
        <v>254</v>
      </c>
      <c r="G81" s="201"/>
      <c r="H81" s="193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0">
        <v>49</v>
      </c>
      <c r="C82" s="190" t="s">
        <v>946</v>
      </c>
      <c r="D82" s="57"/>
      <c r="E82" s="200" t="s">
        <v>483</v>
      </c>
      <c r="F82" s="19" t="s">
        <v>255</v>
      </c>
      <c r="G82" s="200"/>
      <c r="H82" s="192">
        <v>983</v>
      </c>
      <c r="I82" s="23" t="s">
        <v>896</v>
      </c>
      <c r="J82" s="19" t="s">
        <v>1</v>
      </c>
      <c r="K82" s="21">
        <v>483.26</v>
      </c>
      <c r="L82" s="22">
        <v>24163145.400000088</v>
      </c>
      <c r="M82" s="22">
        <v>11845291.168007856</v>
      </c>
      <c r="N82" s="22">
        <v>1742967.2841017316</v>
      </c>
      <c r="O82" s="56">
        <f t="shared" si="1"/>
        <v>37751403.852109678</v>
      </c>
    </row>
    <row r="83" spans="1:17" ht="36" customHeight="1" x14ac:dyDescent="0.25">
      <c r="B83" s="201"/>
      <c r="C83" s="191"/>
      <c r="D83" s="25"/>
      <c r="E83" s="201"/>
      <c r="F83" s="19" t="s">
        <v>256</v>
      </c>
      <c r="G83" s="201"/>
      <c r="H83" s="193"/>
      <c r="I83" s="23" t="s">
        <v>688</v>
      </c>
      <c r="J83" s="19" t="s">
        <v>10</v>
      </c>
      <c r="K83" s="21">
        <v>499.74</v>
      </c>
      <c r="L83" s="22">
        <v>19989483.600000001</v>
      </c>
      <c r="M83" s="22">
        <v>9257605.6162110511</v>
      </c>
      <c r="N83" s="22">
        <v>1399243.6673149751</v>
      </c>
      <c r="O83" s="56">
        <f t="shared" si="1"/>
        <v>30646332.883526027</v>
      </c>
    </row>
    <row r="84" spans="1:17" ht="22.5" customHeight="1" x14ac:dyDescent="0.25">
      <c r="B84" s="200">
        <v>50</v>
      </c>
      <c r="C84" s="190" t="s">
        <v>1034</v>
      </c>
      <c r="D84" s="57"/>
      <c r="E84" s="200" t="s">
        <v>483</v>
      </c>
      <c r="F84" s="19" t="s">
        <v>257</v>
      </c>
      <c r="G84" s="200"/>
      <c r="H84" s="192">
        <v>2696.44</v>
      </c>
      <c r="I84" s="23" t="s">
        <v>896</v>
      </c>
      <c r="J84" s="19" t="s">
        <v>1</v>
      </c>
      <c r="K84" s="21">
        <v>1348.22</v>
      </c>
      <c r="L84" s="22">
        <v>67410999.999999985</v>
      </c>
      <c r="M84" s="22">
        <v>33046315.846148994</v>
      </c>
      <c r="N84" s="22">
        <v>4862577.4004263468</v>
      </c>
      <c r="O84" s="56">
        <f t="shared" si="1"/>
        <v>105319893.24657533</v>
      </c>
    </row>
    <row r="85" spans="1:17" ht="22.5" customHeight="1" x14ac:dyDescent="0.25">
      <c r="B85" s="201"/>
      <c r="C85" s="191"/>
      <c r="D85" s="25"/>
      <c r="E85" s="201"/>
      <c r="F85" s="19" t="s">
        <v>258</v>
      </c>
      <c r="G85" s="201"/>
      <c r="H85" s="193"/>
      <c r="I85" s="23" t="s">
        <v>696</v>
      </c>
      <c r="J85" s="19" t="s">
        <v>10</v>
      </c>
      <c r="K85" s="21">
        <v>1348.22</v>
      </c>
      <c r="L85" s="22">
        <v>53928800.000000007</v>
      </c>
      <c r="M85" s="22">
        <v>24326523.81336581</v>
      </c>
      <c r="N85" s="22">
        <v>3240097.9236204913</v>
      </c>
      <c r="O85" s="56">
        <f t="shared" si="1"/>
        <v>81495421.736986309</v>
      </c>
    </row>
    <row r="86" spans="1:17" ht="22.5" customHeight="1" x14ac:dyDescent="0.25">
      <c r="B86" s="200">
        <v>51</v>
      </c>
      <c r="C86" s="190" t="s">
        <v>947</v>
      </c>
      <c r="D86" s="57"/>
      <c r="E86" s="200" t="s">
        <v>483</v>
      </c>
      <c r="F86" s="19" t="s">
        <v>557</v>
      </c>
      <c r="G86" s="200"/>
      <c r="H86" s="192">
        <v>2991.92</v>
      </c>
      <c r="I86" s="23" t="s">
        <v>688</v>
      </c>
      <c r="J86" s="19" t="s">
        <v>1</v>
      </c>
      <c r="K86" s="21">
        <v>1495.96</v>
      </c>
      <c r="L86" s="22">
        <v>59838320.000000015</v>
      </c>
      <c r="M86" s="22">
        <v>27712554.182718769</v>
      </c>
      <c r="N86" s="22">
        <v>4188622.2833086289</v>
      </c>
      <c r="O86" s="56">
        <f t="shared" si="1"/>
        <v>91739496.466027409</v>
      </c>
    </row>
    <row r="87" spans="1:17" ht="22.5" customHeight="1" x14ac:dyDescent="0.25">
      <c r="B87" s="201"/>
      <c r="C87" s="191"/>
      <c r="D87" s="25"/>
      <c r="E87" s="201"/>
      <c r="F87" s="19" t="s">
        <v>558</v>
      </c>
      <c r="G87" s="201"/>
      <c r="H87" s="193"/>
      <c r="I87" s="23" t="s">
        <v>714</v>
      </c>
      <c r="J87" s="19" t="s">
        <v>10</v>
      </c>
      <c r="K87" s="21">
        <v>1495.96</v>
      </c>
      <c r="L87" s="22">
        <v>59838319.999999993</v>
      </c>
      <c r="M87" s="22">
        <v>27060906.394271873</v>
      </c>
      <c r="N87" s="22">
        <v>3652983.8484678557</v>
      </c>
      <c r="O87" s="56">
        <f t="shared" si="1"/>
        <v>90552210.242739722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9.8630137741565704E-2</v>
      </c>
      <c r="M88" s="22">
        <v>0</v>
      </c>
      <c r="N88" s="22">
        <v>0</v>
      </c>
      <c r="O88" s="56">
        <f>SUM(L88:N88)</f>
        <v>9.8630137741565704E-2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0</v>
      </c>
      <c r="N89" s="22">
        <v>0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0.59691780805587769</v>
      </c>
      <c r="M90" s="22">
        <v>-4.0557703122700729E-3</v>
      </c>
      <c r="N90" s="22">
        <v>4.0557703122700729E-3</v>
      </c>
      <c r="O90" s="56">
        <f t="shared" si="1"/>
        <v>0.59691780805587769</v>
      </c>
    </row>
    <row r="91" spans="1:17" ht="22.5" customHeight="1" x14ac:dyDescent="0.25">
      <c r="B91" s="200">
        <v>55</v>
      </c>
      <c r="C91" s="305" t="s">
        <v>878</v>
      </c>
      <c r="D91" s="57"/>
      <c r="E91" s="200" t="s">
        <v>483</v>
      </c>
      <c r="F91" s="19" t="s">
        <v>265</v>
      </c>
      <c r="G91" s="57"/>
      <c r="H91" s="192">
        <v>1543.54</v>
      </c>
      <c r="I91" s="23" t="s">
        <v>1062</v>
      </c>
      <c r="J91" s="19" t="s">
        <v>1</v>
      </c>
      <c r="K91" s="21">
        <v>770</v>
      </c>
      <c r="L91" s="22">
        <v>0.71232876740396023</v>
      </c>
      <c r="M91" s="22">
        <v>-1.4186526538982783E-3</v>
      </c>
      <c r="N91" s="22">
        <v>1.4186526538982783E-3</v>
      </c>
      <c r="O91" s="56">
        <f t="shared" si="1"/>
        <v>0.71232876740396023</v>
      </c>
    </row>
    <row r="92" spans="1:17" ht="27.75" customHeight="1" x14ac:dyDescent="0.25">
      <c r="B92" s="201"/>
      <c r="C92" s="306"/>
      <c r="D92" s="25"/>
      <c r="E92" s="201"/>
      <c r="F92" s="19" t="s">
        <v>266</v>
      </c>
      <c r="G92" s="25"/>
      <c r="H92" s="193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303" t="s">
        <v>668</v>
      </c>
      <c r="F94" s="304"/>
      <c r="G94" s="59" t="s">
        <v>905</v>
      </c>
      <c r="H94" s="307" t="s">
        <v>4</v>
      </c>
      <c r="I94" s="308"/>
      <c r="J94" s="309"/>
      <c r="K94" s="59" t="s">
        <v>905</v>
      </c>
      <c r="L94" s="87">
        <f>SUM(L6:L93)</f>
        <v>2591019995.4529562</v>
      </c>
      <c r="M94" s="87">
        <f>SUM(M6:M93)</f>
        <v>3114119071.3780751</v>
      </c>
      <c r="N94" s="87">
        <f>SUM(N6:N93)</f>
        <v>1948479463.8738351</v>
      </c>
      <c r="O94" s="87">
        <f>SUM(O6:O93)</f>
        <v>7653618530.7048664</v>
      </c>
      <c r="P94" s="188">
        <f>SUM(L94:N94)</f>
        <v>7653618530.7048664</v>
      </c>
      <c r="Q94" s="189" t="b">
        <f>O94=P94</f>
        <v>1</v>
      </c>
    </row>
    <row r="95" spans="1:17" x14ac:dyDescent="0.25">
      <c r="C95" s="8"/>
      <c r="I95" s="6"/>
      <c r="K95" s="7"/>
      <c r="M95" s="78">
        <f>SUM(M94:N94)</f>
        <v>5062598535.2519102</v>
      </c>
    </row>
    <row r="96" spans="1:17" x14ac:dyDescent="0.25">
      <c r="A96" s="2"/>
      <c r="C96" s="8"/>
      <c r="I96" s="6"/>
      <c r="K96" s="7"/>
      <c r="P96" s="172"/>
      <c r="Q96" s="172"/>
    </row>
    <row r="97" spans="1:17" x14ac:dyDescent="0.25">
      <c r="A97" s="2"/>
      <c r="C97" s="8"/>
      <c r="I97" s="6"/>
      <c r="K97" s="7"/>
      <c r="P97" s="172"/>
      <c r="Q97" s="172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996</v>
      </c>
      <c r="E99" s="122" t="s">
        <v>419</v>
      </c>
      <c r="F99" s="121" t="s">
        <v>420</v>
      </c>
      <c r="G99" s="150" t="s">
        <v>1006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71"/>
      <c r="Q99" s="171"/>
    </row>
    <row r="100" spans="1:17" s="2" customFormat="1" ht="15.75" customHeight="1" x14ac:dyDescent="0.25">
      <c r="A100" s="1"/>
      <c r="B100" s="194" t="s">
        <v>743</v>
      </c>
      <c r="C100" s="195"/>
      <c r="D100" s="195"/>
      <c r="E100" s="195"/>
      <c r="F100" s="195"/>
      <c r="G100" s="196"/>
      <c r="H100" s="50" t="s">
        <v>427</v>
      </c>
      <c r="I100" s="208" t="s">
        <v>743</v>
      </c>
      <c r="J100" s="209"/>
      <c r="K100" s="55" t="s">
        <v>427</v>
      </c>
      <c r="L100" s="167"/>
      <c r="M100" s="168"/>
      <c r="N100" s="168"/>
      <c r="O100" s="169" t="s">
        <v>680</v>
      </c>
      <c r="P100" s="171"/>
      <c r="Q100" s="171"/>
    </row>
    <row r="101" spans="1:17" ht="22.5" customHeight="1" x14ac:dyDescent="0.25">
      <c r="B101" s="200">
        <v>1</v>
      </c>
      <c r="C101" s="299" t="s">
        <v>950</v>
      </c>
      <c r="D101" s="57"/>
      <c r="E101" s="200" t="s">
        <v>501</v>
      </c>
      <c r="F101" s="19" t="s">
        <v>279</v>
      </c>
      <c r="G101" s="200"/>
      <c r="H101" s="192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2">SUM(L101:N101)</f>
        <v>0</v>
      </c>
    </row>
    <row r="102" spans="1:17" ht="22.5" customHeight="1" x14ac:dyDescent="0.25">
      <c r="B102" s="201"/>
      <c r="C102" s="300"/>
      <c r="D102" s="25"/>
      <c r="E102" s="201"/>
      <c r="F102" s="19" t="s">
        <v>280</v>
      </c>
      <c r="G102" s="201"/>
      <c r="H102" s="193"/>
      <c r="I102" s="19" t="s">
        <v>281</v>
      </c>
      <c r="J102" s="19" t="s">
        <v>10</v>
      </c>
      <c r="K102" s="21">
        <v>860.625</v>
      </c>
      <c r="L102" s="22">
        <v>51153665.301369831</v>
      </c>
      <c r="M102" s="22">
        <v>92027677.589952186</v>
      </c>
      <c r="N102" s="22">
        <v>70833703.012787566</v>
      </c>
      <c r="O102" s="56">
        <f t="shared" si="2"/>
        <v>214015045.9041096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7999999.9999999925</v>
      </c>
      <c r="M103" s="22">
        <v>33689460.757792085</v>
      </c>
      <c r="N103" s="22">
        <v>27701611.447687365</v>
      </c>
      <c r="O103" s="56">
        <f t="shared" si="2"/>
        <v>69391072.205479443</v>
      </c>
      <c r="P103" s="172"/>
      <c r="Q103" s="172"/>
    </row>
    <row r="104" spans="1:17" ht="22.5" customHeight="1" x14ac:dyDescent="0.25">
      <c r="B104" s="200">
        <v>3</v>
      </c>
      <c r="C104" s="299" t="s">
        <v>952</v>
      </c>
      <c r="D104" s="57"/>
      <c r="E104" s="200" t="s">
        <v>501</v>
      </c>
      <c r="F104" s="19" t="s">
        <v>307</v>
      </c>
      <c r="G104" s="200"/>
      <c r="H104" s="192">
        <v>573</v>
      </c>
      <c r="I104" s="19" t="s">
        <v>486</v>
      </c>
      <c r="J104" s="19" t="s">
        <v>1</v>
      </c>
      <c r="K104" s="21">
        <v>286.5</v>
      </c>
      <c r="L104" s="22">
        <v>28649999.99999997</v>
      </c>
      <c r="M104" s="22">
        <v>106327385.87245375</v>
      </c>
      <c r="N104" s="22">
        <v>89037834.387820244</v>
      </c>
      <c r="O104" s="56">
        <f t="shared" si="2"/>
        <v>224015220.26027396</v>
      </c>
    </row>
    <row r="105" spans="1:17" ht="22.5" customHeight="1" x14ac:dyDescent="0.25">
      <c r="B105" s="201"/>
      <c r="C105" s="300"/>
      <c r="D105" s="25"/>
      <c r="E105" s="201"/>
      <c r="F105" s="19" t="s">
        <v>308</v>
      </c>
      <c r="G105" s="201"/>
      <c r="H105" s="193"/>
      <c r="I105" s="19" t="s">
        <v>487</v>
      </c>
      <c r="J105" s="19" t="s">
        <v>10</v>
      </c>
      <c r="K105" s="21">
        <v>286.5</v>
      </c>
      <c r="L105" s="22">
        <v>28649999.999999985</v>
      </c>
      <c r="M105" s="22">
        <v>106426783.54306813</v>
      </c>
      <c r="N105" s="22">
        <v>93976903.415835992</v>
      </c>
      <c r="O105" s="56">
        <f t="shared" si="2"/>
        <v>229053686.95890409</v>
      </c>
    </row>
    <row r="106" spans="1:17" ht="22.5" customHeight="1" x14ac:dyDescent="0.25">
      <c r="B106" s="200">
        <v>4</v>
      </c>
      <c r="C106" s="310" t="s">
        <v>953</v>
      </c>
      <c r="D106" s="135"/>
      <c r="E106" s="200" t="s">
        <v>501</v>
      </c>
      <c r="F106" s="19" t="s">
        <v>406</v>
      </c>
      <c r="G106" s="200"/>
      <c r="H106" s="192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89114484.471298933</v>
      </c>
      <c r="N106" s="22">
        <v>82387546.254728466</v>
      </c>
      <c r="O106" s="56">
        <f t="shared" si="2"/>
        <v>203002030.7260274</v>
      </c>
    </row>
    <row r="107" spans="1:17" ht="22.5" customHeight="1" x14ac:dyDescent="0.25">
      <c r="B107" s="210"/>
      <c r="C107" s="311"/>
      <c r="D107" s="136"/>
      <c r="E107" s="210"/>
      <c r="F107" s="19" t="s">
        <v>405</v>
      </c>
      <c r="G107" s="210"/>
      <c r="H107" s="232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71436688.174667865</v>
      </c>
      <c r="N107" s="22">
        <v>67102473.277386934</v>
      </c>
      <c r="O107" s="56">
        <f t="shared" si="2"/>
        <v>165339161.4520548</v>
      </c>
    </row>
    <row r="108" spans="1:17" ht="22.5" customHeight="1" x14ac:dyDescent="0.25">
      <c r="B108" s="201"/>
      <c r="C108" s="312"/>
      <c r="D108" s="137"/>
      <c r="E108" s="201"/>
      <c r="F108" s="19" t="s">
        <v>404</v>
      </c>
      <c r="G108" s="201"/>
      <c r="H108" s="193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11259690.572991371</v>
      </c>
      <c r="N108" s="22">
        <v>10901704.221529178</v>
      </c>
      <c r="O108" s="56">
        <f t="shared" si="2"/>
        <v>26861394.794520549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76413904.061538875</v>
      </c>
      <c r="N109" s="22">
        <v>36793374.245310418</v>
      </c>
      <c r="O109" s="56">
        <f t="shared" si="2"/>
        <v>125599278.30684933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3499999.9999999981</v>
      </c>
      <c r="M110" s="22">
        <v>16641188.553534055</v>
      </c>
      <c r="N110" s="22">
        <v>8281253.2683837507</v>
      </c>
      <c r="O110" s="56">
        <f t="shared" si="2"/>
        <v>28422441.821917802</v>
      </c>
    </row>
    <row r="111" spans="1:17" ht="22.5" customHeight="1" x14ac:dyDescent="0.25">
      <c r="B111" s="200">
        <v>7</v>
      </c>
      <c r="C111" s="299" t="s">
        <v>956</v>
      </c>
      <c r="D111" s="57"/>
      <c r="E111" s="200" t="s">
        <v>501</v>
      </c>
      <c r="F111" s="19" t="s">
        <v>565</v>
      </c>
      <c r="G111" s="200"/>
      <c r="H111" s="192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178330327.03789192</v>
      </c>
      <c r="N111" s="22">
        <v>114971533.77032726</v>
      </c>
      <c r="O111" s="56">
        <f t="shared" si="2"/>
        <v>390196717.27397251</v>
      </c>
    </row>
    <row r="112" spans="1:17" ht="22.5" customHeight="1" x14ac:dyDescent="0.25">
      <c r="A112" s="2"/>
      <c r="B112" s="201"/>
      <c r="C112" s="300"/>
      <c r="D112" s="25"/>
      <c r="E112" s="201"/>
      <c r="F112" s="19" t="s">
        <v>566</v>
      </c>
      <c r="G112" s="201"/>
      <c r="H112" s="193"/>
      <c r="I112" s="19" t="s">
        <v>281</v>
      </c>
      <c r="J112" s="19" t="s">
        <v>10</v>
      </c>
      <c r="K112" s="21">
        <v>975</v>
      </c>
      <c r="L112" s="22">
        <v>97500000</v>
      </c>
      <c r="M112" s="22">
        <v>240066229.70546579</v>
      </c>
      <c r="N112" s="22">
        <v>212442942.17124653</v>
      </c>
      <c r="O112" s="56">
        <f t="shared" si="2"/>
        <v>550009171.87671232</v>
      </c>
      <c r="P112" s="172"/>
      <c r="Q112" s="172"/>
    </row>
    <row r="113" spans="1:17" ht="22.5" customHeight="1" x14ac:dyDescent="0.25">
      <c r="B113" s="200">
        <v>8</v>
      </c>
      <c r="C113" s="299" t="s">
        <v>957</v>
      </c>
      <c r="D113" s="57"/>
      <c r="E113" s="200" t="s">
        <v>501</v>
      </c>
      <c r="F113" s="19" t="s">
        <v>318</v>
      </c>
      <c r="G113" s="200"/>
      <c r="H113" s="192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189985121.7905367</v>
      </c>
      <c r="N113" s="22">
        <v>164048002.31905234</v>
      </c>
      <c r="O113" s="56">
        <f t="shared" si="2"/>
        <v>410533124.10958904</v>
      </c>
    </row>
    <row r="114" spans="1:17" ht="22.5" customHeight="1" x14ac:dyDescent="0.25">
      <c r="B114" s="201"/>
      <c r="C114" s="300"/>
      <c r="D114" s="25"/>
      <c r="E114" s="201"/>
      <c r="F114" s="19" t="s">
        <v>320</v>
      </c>
      <c r="G114" s="201"/>
      <c r="H114" s="193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95901518.063743278</v>
      </c>
      <c r="N114" s="22">
        <v>84645055.237626567</v>
      </c>
      <c r="O114" s="56">
        <f t="shared" si="2"/>
        <v>212606573.30136988</v>
      </c>
    </row>
    <row r="115" spans="1:17" ht="22.5" customHeight="1" x14ac:dyDescent="0.25">
      <c r="B115" s="200">
        <v>9</v>
      </c>
      <c r="C115" s="299" t="s">
        <v>958</v>
      </c>
      <c r="D115" s="57"/>
      <c r="E115" s="200" t="s">
        <v>501</v>
      </c>
      <c r="F115" s="19" t="s">
        <v>329</v>
      </c>
      <c r="G115" s="200"/>
      <c r="H115" s="192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162506315.98245525</v>
      </c>
      <c r="N115" s="22">
        <v>19695119.113435157</v>
      </c>
      <c r="O115" s="56">
        <f t="shared" si="2"/>
        <v>279701435.0958904</v>
      </c>
    </row>
    <row r="116" spans="1:17" ht="22.5" customHeight="1" x14ac:dyDescent="0.25">
      <c r="B116" s="201"/>
      <c r="C116" s="300"/>
      <c r="D116" s="25"/>
      <c r="E116" s="201"/>
      <c r="F116" s="19" t="s">
        <v>330</v>
      </c>
      <c r="G116" s="201"/>
      <c r="H116" s="193"/>
      <c r="I116" s="19" t="s">
        <v>492</v>
      </c>
      <c r="J116" s="19" t="s">
        <v>10</v>
      </c>
      <c r="K116" s="21">
        <v>975</v>
      </c>
      <c r="L116" s="22">
        <v>97500000.00000006</v>
      </c>
      <c r="M116" s="22">
        <v>248028693.71652621</v>
      </c>
      <c r="N116" s="22">
        <v>219359057.4204601</v>
      </c>
      <c r="O116" s="56">
        <f t="shared" si="2"/>
        <v>564887751.13698637</v>
      </c>
    </row>
    <row r="117" spans="1:17" ht="22.5" customHeight="1" x14ac:dyDescent="0.25">
      <c r="B117" s="200">
        <v>10</v>
      </c>
      <c r="C117" s="299" t="s">
        <v>959</v>
      </c>
      <c r="D117" s="57"/>
      <c r="E117" s="200" t="s">
        <v>501</v>
      </c>
      <c r="F117" s="19" t="s">
        <v>309</v>
      </c>
      <c r="G117" s="200"/>
      <c r="H117" s="192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94378996.602510616</v>
      </c>
      <c r="N117" s="22">
        <v>83322259.520777062</v>
      </c>
      <c r="O117" s="56">
        <f t="shared" si="2"/>
        <v>202801256.12328768</v>
      </c>
    </row>
    <row r="118" spans="1:17" ht="22.5" customHeight="1" x14ac:dyDescent="0.25">
      <c r="A118" s="2"/>
      <c r="B118" s="210"/>
      <c r="C118" s="302"/>
      <c r="D118" s="131"/>
      <c r="E118" s="210"/>
      <c r="F118" s="19" t="s">
        <v>311</v>
      </c>
      <c r="G118" s="210"/>
      <c r="H118" s="232"/>
      <c r="I118" s="19" t="s">
        <v>493</v>
      </c>
      <c r="J118" s="19" t="s">
        <v>10</v>
      </c>
      <c r="K118" s="21">
        <v>239.3</v>
      </c>
      <c r="L118" s="22">
        <v>33930000</v>
      </c>
      <c r="M118" s="22">
        <v>122835980.96658903</v>
      </c>
      <c r="N118" s="22">
        <v>108470763.23889041</v>
      </c>
      <c r="O118" s="56">
        <f t="shared" si="2"/>
        <v>265236744.20547944</v>
      </c>
      <c r="P118" s="172"/>
      <c r="Q118" s="172"/>
    </row>
    <row r="119" spans="1:17" ht="22.5" customHeight="1" x14ac:dyDescent="0.25">
      <c r="B119" s="201"/>
      <c r="C119" s="300"/>
      <c r="D119" s="25"/>
      <c r="E119" s="201"/>
      <c r="F119" s="19" t="s">
        <v>312</v>
      </c>
      <c r="G119" s="201"/>
      <c r="H119" s="193"/>
      <c r="I119" s="19" t="s">
        <v>313</v>
      </c>
      <c r="J119" s="19" t="s">
        <v>186</v>
      </c>
      <c r="K119" s="21">
        <v>88.3</v>
      </c>
      <c r="L119" s="22">
        <v>8830000</v>
      </c>
      <c r="M119" s="22">
        <v>27843780.010366671</v>
      </c>
      <c r="N119" s="22">
        <v>24579850.743057989</v>
      </c>
      <c r="O119" s="56">
        <f t="shared" si="2"/>
        <v>61253630.753424659</v>
      </c>
    </row>
    <row r="120" spans="1:17" ht="22.5" customHeight="1" x14ac:dyDescent="0.25">
      <c r="B120" s="200">
        <v>11</v>
      </c>
      <c r="C120" s="299" t="s">
        <v>960</v>
      </c>
      <c r="D120" s="57"/>
      <c r="E120" s="200" t="s">
        <v>501</v>
      </c>
      <c r="F120" s="19" t="s">
        <v>356</v>
      </c>
      <c r="G120" s="200"/>
      <c r="H120" s="251">
        <v>467.2</v>
      </c>
      <c r="I120" s="19" t="s">
        <v>494</v>
      </c>
      <c r="J120" s="19" t="s">
        <v>1</v>
      </c>
      <c r="K120" s="21">
        <v>220.29</v>
      </c>
      <c r="L120" s="22">
        <v>22028712.000000004</v>
      </c>
      <c r="M120" s="22">
        <v>13512492.64681397</v>
      </c>
      <c r="N120" s="22">
        <v>5074668.8272901401</v>
      </c>
      <c r="O120" s="56">
        <f t="shared" si="2"/>
        <v>40615873.474104114</v>
      </c>
    </row>
    <row r="121" spans="1:17" ht="22.5" customHeight="1" x14ac:dyDescent="0.25">
      <c r="B121" s="201"/>
      <c r="C121" s="300"/>
      <c r="D121" s="25"/>
      <c r="E121" s="201"/>
      <c r="F121" s="19" t="s">
        <v>357</v>
      </c>
      <c r="G121" s="201"/>
      <c r="H121" s="252"/>
      <c r="I121" s="19" t="s">
        <v>495</v>
      </c>
      <c r="J121" s="19" t="s">
        <v>1</v>
      </c>
      <c r="K121" s="21">
        <v>233.6</v>
      </c>
      <c r="L121" s="22">
        <v>23360000</v>
      </c>
      <c r="M121" s="22">
        <v>12769916.440657534</v>
      </c>
      <c r="N121" s="22">
        <v>3555965.5593424654</v>
      </c>
      <c r="O121" s="56">
        <f t="shared" si="2"/>
        <v>39685882</v>
      </c>
    </row>
    <row r="122" spans="1:17" ht="22.5" customHeight="1" x14ac:dyDescent="0.25">
      <c r="A122" s="2"/>
      <c r="B122" s="239">
        <v>12</v>
      </c>
      <c r="C122" s="299" t="s">
        <v>961</v>
      </c>
      <c r="D122" s="57"/>
      <c r="E122" s="239" t="s">
        <v>501</v>
      </c>
      <c r="F122" s="19" t="s">
        <v>569</v>
      </c>
      <c r="G122" s="200"/>
      <c r="H122" s="251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2"/>
        <v>0</v>
      </c>
      <c r="P122" s="172"/>
      <c r="Q122" s="172"/>
    </row>
    <row r="123" spans="1:17" ht="22.5" customHeight="1" x14ac:dyDescent="0.25">
      <c r="B123" s="240"/>
      <c r="C123" s="301"/>
      <c r="D123" s="138"/>
      <c r="E123" s="240"/>
      <c r="F123" s="19" t="s">
        <v>570</v>
      </c>
      <c r="G123" s="201"/>
      <c r="H123" s="252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2"/>
        <v>2.7397260069847107E-2</v>
      </c>
    </row>
    <row r="124" spans="1:17" ht="22.5" customHeight="1" x14ac:dyDescent="0.25">
      <c r="B124" s="200">
        <v>13</v>
      </c>
      <c r="C124" s="299" t="s">
        <v>962</v>
      </c>
      <c r="D124" s="57"/>
      <c r="E124" s="200" t="s">
        <v>501</v>
      </c>
      <c r="F124" s="19" t="s">
        <v>341</v>
      </c>
      <c r="G124" s="200" t="s">
        <v>899</v>
      </c>
      <c r="H124" s="192">
        <v>1677</v>
      </c>
      <c r="I124" s="19" t="s">
        <v>497</v>
      </c>
      <c r="J124" s="19" t="s">
        <v>1</v>
      </c>
      <c r="K124" s="21">
        <v>836</v>
      </c>
      <c r="L124" s="22">
        <v>31059578.000000004</v>
      </c>
      <c r="M124" s="22">
        <v>5177419.0175525667</v>
      </c>
      <c r="N124" s="22">
        <v>2339479.8821734665</v>
      </c>
      <c r="O124" s="56">
        <f t="shared" si="2"/>
        <v>38576476.899726033</v>
      </c>
    </row>
    <row r="125" spans="1:17" ht="22.5" customHeight="1" x14ac:dyDescent="0.25">
      <c r="B125" s="201"/>
      <c r="C125" s="300"/>
      <c r="D125" s="25"/>
      <c r="E125" s="201"/>
      <c r="F125" s="19" t="s">
        <v>342</v>
      </c>
      <c r="G125" s="201"/>
      <c r="H125" s="193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2257698.3640352776</v>
      </c>
      <c r="N125" s="22">
        <v>2257698.6359647224</v>
      </c>
      <c r="O125" s="56">
        <f t="shared" si="2"/>
        <v>38288348.180821925</v>
      </c>
    </row>
    <row r="126" spans="1:17" ht="38.25" customHeight="1" x14ac:dyDescent="0.25">
      <c r="B126" s="57">
        <v>14</v>
      </c>
      <c r="C126" s="160" t="s">
        <v>1005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0</v>
      </c>
      <c r="M126" s="22">
        <v>0</v>
      </c>
      <c r="N126" s="22">
        <v>0</v>
      </c>
      <c r="O126" s="56">
        <f t="shared" si="2"/>
        <v>0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2"/>
        <v>0</v>
      </c>
    </row>
    <row r="128" spans="1:17" ht="42" customHeight="1" x14ac:dyDescent="0.25">
      <c r="A128" s="2"/>
      <c r="B128" s="19">
        <v>16</v>
      </c>
      <c r="C128" s="170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>SUM(L128:N128)</f>
        <v>0</v>
      </c>
      <c r="P128" s="172"/>
      <c r="Q128" s="172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303" t="s">
        <v>501</v>
      </c>
      <c r="F130" s="304"/>
      <c r="G130" s="59" t="s">
        <v>905</v>
      </c>
      <c r="H130" s="307" t="s">
        <v>4</v>
      </c>
      <c r="I130" s="308"/>
      <c r="J130" s="309"/>
      <c r="K130" s="59" t="s">
        <v>905</v>
      </c>
      <c r="L130" s="87">
        <f>SUM(L101:L129)</f>
        <v>851381762.97534239</v>
      </c>
      <c r="M130" s="87">
        <f>SUM(M101:M129)</f>
        <v>1996931753.9424422</v>
      </c>
      <c r="N130" s="87">
        <f>SUM(N101:N129)</f>
        <v>1531778799.9711137</v>
      </c>
      <c r="O130" s="87">
        <f>SUM(O101:O129)</f>
        <v>4380092316.8888988</v>
      </c>
      <c r="P130" s="188">
        <f>SUM(L130:N130)</f>
        <v>4380092316.8888988</v>
      </c>
      <c r="Q130" s="189" t="b">
        <f>O130=P130</f>
        <v>1</v>
      </c>
    </row>
    <row r="131" spans="1:17" x14ac:dyDescent="0.25">
      <c r="C131" s="8"/>
      <c r="I131" s="6"/>
      <c r="K131" s="7"/>
      <c r="M131" s="78">
        <f>SUM(M130:N130)</f>
        <v>3528710553.9135561</v>
      </c>
    </row>
    <row r="132" spans="1:17" x14ac:dyDescent="0.25">
      <c r="A132" s="2"/>
      <c r="C132" s="8"/>
      <c r="I132" s="6"/>
      <c r="K132" s="7"/>
      <c r="P132" s="172"/>
      <c r="Q132" s="172"/>
    </row>
    <row r="133" spans="1:17" x14ac:dyDescent="0.25">
      <c r="A133" s="2"/>
      <c r="C133" s="8"/>
      <c r="I133" s="6"/>
      <c r="K133" s="7"/>
      <c r="P133" s="172"/>
      <c r="Q133" s="172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996</v>
      </c>
      <c r="E135" s="122" t="s">
        <v>419</v>
      </c>
      <c r="F135" s="121" t="s">
        <v>420</v>
      </c>
      <c r="G135" s="150" t="s">
        <v>1006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71"/>
      <c r="Q135" s="171"/>
    </row>
    <row r="136" spans="1:17" s="2" customFormat="1" ht="15.75" customHeight="1" x14ac:dyDescent="0.25">
      <c r="A136" s="1"/>
      <c r="B136" s="194" t="s">
        <v>743</v>
      </c>
      <c r="C136" s="195"/>
      <c r="D136" s="195"/>
      <c r="E136" s="195"/>
      <c r="F136" s="195"/>
      <c r="G136" s="196"/>
      <c r="H136" s="50" t="s">
        <v>427</v>
      </c>
      <c r="I136" s="208" t="s">
        <v>743</v>
      </c>
      <c r="J136" s="209"/>
      <c r="K136" s="55" t="s">
        <v>427</v>
      </c>
      <c r="L136" s="167"/>
      <c r="M136" s="168"/>
      <c r="N136" s="168"/>
      <c r="O136" s="169" t="s">
        <v>680</v>
      </c>
      <c r="P136" s="171"/>
      <c r="Q136" s="171"/>
    </row>
    <row r="137" spans="1:17" ht="22.5" customHeight="1" x14ac:dyDescent="0.25">
      <c r="B137" s="200">
        <v>1</v>
      </c>
      <c r="C137" s="190" t="s">
        <v>963</v>
      </c>
      <c r="D137" s="57"/>
      <c r="E137" s="200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101373654.1551597</v>
      </c>
      <c r="N137" s="27">
        <v>93927629.58456634</v>
      </c>
      <c r="O137" s="56">
        <f t="shared" ref="O137:O142" si="3">SUM(L137:N137)</f>
        <v>217301283.73972601</v>
      </c>
    </row>
    <row r="138" spans="1:17" ht="22.5" customHeight="1" x14ac:dyDescent="0.25">
      <c r="B138" s="210"/>
      <c r="C138" s="211"/>
      <c r="D138" s="131"/>
      <c r="E138" s="210"/>
      <c r="F138" s="19" t="s">
        <v>301</v>
      </c>
      <c r="G138" s="200"/>
      <c r="H138" s="192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84696998.678101361</v>
      </c>
      <c r="N138" s="22">
        <v>74671529.521898627</v>
      </c>
      <c r="O138" s="56">
        <f t="shared" si="3"/>
        <v>178056528.19999999</v>
      </c>
    </row>
    <row r="139" spans="1:17" ht="22.5" customHeight="1" x14ac:dyDescent="0.25">
      <c r="A139" s="2"/>
      <c r="B139" s="201"/>
      <c r="C139" s="191"/>
      <c r="D139" s="25"/>
      <c r="E139" s="201"/>
      <c r="F139" s="19" t="s">
        <v>302</v>
      </c>
      <c r="G139" s="201"/>
      <c r="H139" s="193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83285796.469405487</v>
      </c>
      <c r="N139" s="22">
        <v>73441305.330594525</v>
      </c>
      <c r="O139" s="56">
        <f t="shared" si="3"/>
        <v>175415101.80000001</v>
      </c>
      <c r="P139" s="172"/>
      <c r="Q139" s="172"/>
    </row>
    <row r="140" spans="1:17" ht="22.5" customHeight="1" x14ac:dyDescent="0.25">
      <c r="B140" s="200">
        <v>2</v>
      </c>
      <c r="C140" s="190" t="s">
        <v>964</v>
      </c>
      <c r="D140" s="57"/>
      <c r="E140" s="200" t="s">
        <v>508</v>
      </c>
      <c r="F140" s="19" t="s">
        <v>291</v>
      </c>
      <c r="G140" s="200"/>
      <c r="H140" s="192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51779317.10524074</v>
      </c>
      <c r="N140" s="22">
        <v>45470739.483800344</v>
      </c>
      <c r="O140" s="56">
        <f t="shared" si="3"/>
        <v>106287556.5890411</v>
      </c>
    </row>
    <row r="141" spans="1:17" ht="22.5" customHeight="1" x14ac:dyDescent="0.25">
      <c r="B141" s="201"/>
      <c r="C141" s="191"/>
      <c r="D141" s="25"/>
      <c r="E141" s="201"/>
      <c r="F141" s="19" t="s">
        <v>292</v>
      </c>
      <c r="G141" s="201"/>
      <c r="H141" s="193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49850880.729091577</v>
      </c>
      <c r="N141" s="22">
        <v>43806446.805155002</v>
      </c>
      <c r="O141" s="56">
        <f t="shared" si="3"/>
        <v>102694827.53424658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3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303" t="s">
        <v>508</v>
      </c>
      <c r="F144" s="304"/>
      <c r="G144" s="59" t="s">
        <v>905</v>
      </c>
      <c r="H144" s="307" t="s">
        <v>4</v>
      </c>
      <c r="I144" s="308"/>
      <c r="J144" s="309"/>
      <c r="K144" s="59" t="s">
        <v>905</v>
      </c>
      <c r="L144" s="87">
        <f>SUM(L137:L143)</f>
        <v>77450999.999999985</v>
      </c>
      <c r="M144" s="87">
        <f>SUM(M137:M143)</f>
        <v>370986647.13699889</v>
      </c>
      <c r="N144" s="87">
        <f>SUM(N137:N143)</f>
        <v>331317650.72601485</v>
      </c>
      <c r="O144" s="87">
        <f>SUM(O137:O143)</f>
        <v>779755297.86301374</v>
      </c>
      <c r="P144" s="188">
        <f>SUM(L144:N144)</f>
        <v>779755297.86301374</v>
      </c>
      <c r="Q144" s="189" t="b">
        <f>O144=P144</f>
        <v>1</v>
      </c>
    </row>
    <row r="145" spans="1:17" x14ac:dyDescent="0.25">
      <c r="C145" s="8"/>
      <c r="K145" s="7"/>
      <c r="M145" s="78">
        <f>SUM(M144:N144)</f>
        <v>702304297.86301374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996</v>
      </c>
      <c r="E149" s="122" t="s">
        <v>419</v>
      </c>
      <c r="F149" s="121" t="s">
        <v>420</v>
      </c>
      <c r="G149" s="150" t="s">
        <v>1006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71"/>
      <c r="Q149" s="171"/>
    </row>
    <row r="150" spans="1:17" s="2" customFormat="1" ht="15.75" customHeight="1" x14ac:dyDescent="0.25">
      <c r="A150" s="1"/>
      <c r="B150" s="194" t="s">
        <v>743</v>
      </c>
      <c r="C150" s="195"/>
      <c r="D150" s="195"/>
      <c r="E150" s="195"/>
      <c r="F150" s="195"/>
      <c r="G150" s="196"/>
      <c r="H150" s="50" t="s">
        <v>427</v>
      </c>
      <c r="I150" s="208" t="s">
        <v>743</v>
      </c>
      <c r="J150" s="209"/>
      <c r="K150" s="55" t="s">
        <v>427</v>
      </c>
      <c r="L150" s="167"/>
      <c r="M150" s="168"/>
      <c r="N150" s="168"/>
      <c r="O150" s="169" t="s">
        <v>680</v>
      </c>
      <c r="P150" s="171"/>
      <c r="Q150" s="171"/>
    </row>
    <row r="151" spans="1:17" ht="28.5" customHeight="1" x14ac:dyDescent="0.25">
      <c r="B151" s="25">
        <v>1</v>
      </c>
      <c r="C151" s="77" t="s">
        <v>966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105010478.80622557</v>
      </c>
      <c r="N151" s="27">
        <v>27665768.755418278</v>
      </c>
      <c r="O151" s="56">
        <f t="shared" ref="O151:O156" si="4">SUM(L151:N151)</f>
        <v>172776247.56164381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7883048.9726027306</v>
      </c>
      <c r="M152" s="22">
        <v>13203347.32207788</v>
      </c>
      <c r="N152" s="22">
        <v>11189580.67792212</v>
      </c>
      <c r="O152" s="56">
        <f t="shared" si="4"/>
        <v>32275976.972602732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39947552.453175664</v>
      </c>
      <c r="N153" s="22">
        <v>24408099.012577776</v>
      </c>
      <c r="O153" s="56">
        <f t="shared" si="4"/>
        <v>73155651.465753421</v>
      </c>
    </row>
    <row r="154" spans="1:17" ht="22.5" customHeight="1" x14ac:dyDescent="0.25">
      <c r="B154" s="200">
        <v>4</v>
      </c>
      <c r="C154" s="294" t="s">
        <v>1066</v>
      </c>
      <c r="D154" s="135"/>
      <c r="E154" s="200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4"/>
        <v>0</v>
      </c>
    </row>
    <row r="155" spans="1:17" ht="22.5" customHeight="1" x14ac:dyDescent="0.25">
      <c r="A155" s="2"/>
      <c r="B155" s="210"/>
      <c r="C155" s="295"/>
      <c r="D155" s="136"/>
      <c r="E155" s="210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4"/>
        <v>0</v>
      </c>
      <c r="P155" s="172"/>
      <c r="Q155" s="172"/>
    </row>
    <row r="156" spans="1:17" ht="22.5" customHeight="1" x14ac:dyDescent="0.25">
      <c r="B156" s="201"/>
      <c r="C156" s="296"/>
      <c r="D156" s="137"/>
      <c r="E156" s="201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4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303" t="s">
        <v>511</v>
      </c>
      <c r="F158" s="304"/>
      <c r="G158" s="59" t="s">
        <v>905</v>
      </c>
      <c r="H158" s="307" t="s">
        <v>4</v>
      </c>
      <c r="I158" s="308"/>
      <c r="J158" s="309"/>
      <c r="K158" s="59" t="s">
        <v>905</v>
      </c>
      <c r="L158" s="87">
        <f>SUM(L151:L157)</f>
        <v>56783048.972602688</v>
      </c>
      <c r="M158" s="87">
        <f>SUM(M151:M157)</f>
        <v>158161378.58147913</v>
      </c>
      <c r="N158" s="87">
        <f>SUM(N151:N157)</f>
        <v>63263448.445918173</v>
      </c>
      <c r="O158" s="87">
        <f>SUM(O151:O157)</f>
        <v>278207875.99999994</v>
      </c>
      <c r="P158" s="188">
        <f>SUM(L158:N158)</f>
        <v>278207876</v>
      </c>
      <c r="Q158" s="189" t="b">
        <f>O158=P158</f>
        <v>1</v>
      </c>
    </row>
    <row r="159" spans="1:17" x14ac:dyDescent="0.25">
      <c r="C159" s="8"/>
      <c r="K159" s="7"/>
      <c r="M159" s="78">
        <f>SUM(M158:N158)</f>
        <v>221424827.0273973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996</v>
      </c>
      <c r="E163" s="122" t="s">
        <v>419</v>
      </c>
      <c r="F163" s="121" t="s">
        <v>420</v>
      </c>
      <c r="G163" s="150" t="s">
        <v>1006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71"/>
      <c r="Q163" s="171"/>
    </row>
    <row r="164" spans="1:17" s="2" customFormat="1" ht="15.75" customHeight="1" x14ac:dyDescent="0.25">
      <c r="B164" s="194" t="s">
        <v>743</v>
      </c>
      <c r="C164" s="195"/>
      <c r="D164" s="195"/>
      <c r="E164" s="195"/>
      <c r="F164" s="195"/>
      <c r="G164" s="196"/>
      <c r="H164" s="50" t="s">
        <v>427</v>
      </c>
      <c r="I164" s="208" t="s">
        <v>743</v>
      </c>
      <c r="J164" s="209"/>
      <c r="K164" s="55" t="s">
        <v>427</v>
      </c>
      <c r="L164" s="167"/>
      <c r="M164" s="168"/>
      <c r="N164" s="168"/>
      <c r="O164" s="169" t="s">
        <v>680</v>
      </c>
      <c r="P164" s="172"/>
      <c r="Q164" s="172"/>
    </row>
    <row r="165" spans="1:17" ht="22.5" customHeight="1" x14ac:dyDescent="0.25">
      <c r="A165" s="2"/>
      <c r="B165" s="203">
        <v>1</v>
      </c>
      <c r="C165" s="212" t="s">
        <v>968</v>
      </c>
      <c r="D165" s="19"/>
      <c r="E165" s="203" t="s">
        <v>515</v>
      </c>
      <c r="F165" s="19" t="s">
        <v>303</v>
      </c>
      <c r="G165" s="200"/>
      <c r="H165" s="213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36829603.129315071</v>
      </c>
      <c r="M165" s="27">
        <v>34871791.882472791</v>
      </c>
      <c r="N165" s="27">
        <v>43345502.117527209</v>
      </c>
      <c r="O165" s="56">
        <f>SUM(L165:N165)</f>
        <v>115046897.12931508</v>
      </c>
      <c r="P165" s="172"/>
      <c r="Q165" s="172"/>
    </row>
    <row r="166" spans="1:17" ht="22.5" customHeight="1" x14ac:dyDescent="0.25">
      <c r="B166" s="203"/>
      <c r="C166" s="212"/>
      <c r="D166" s="19"/>
      <c r="E166" s="203"/>
      <c r="F166" s="19" t="s">
        <v>304</v>
      </c>
      <c r="G166" s="201"/>
      <c r="H166" s="213"/>
      <c r="I166" s="19" t="s">
        <v>513</v>
      </c>
      <c r="J166" s="19" t="s">
        <v>10</v>
      </c>
      <c r="K166" s="21">
        <v>334.94</v>
      </c>
      <c r="L166" s="22">
        <v>33490800.000000015</v>
      </c>
      <c r="M166" s="22">
        <v>122453115.23905109</v>
      </c>
      <c r="N166" s="22">
        <v>106870378.11163385</v>
      </c>
      <c r="O166" s="56">
        <f>SUM(L166:N166)</f>
        <v>262814293.35068494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7589344.0000000037</v>
      </c>
      <c r="M167" s="22">
        <v>6522640.387160873</v>
      </c>
      <c r="N167" s="22">
        <v>7608243.5580446068</v>
      </c>
      <c r="O167" s="56">
        <f>SUM(L167:N167)</f>
        <v>21720227.945205484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303" t="s">
        <v>515</v>
      </c>
      <c r="F169" s="304"/>
      <c r="G169" s="59" t="s">
        <v>905</v>
      </c>
      <c r="H169" s="307" t="s">
        <v>4</v>
      </c>
      <c r="I169" s="308"/>
      <c r="J169" s="309"/>
      <c r="K169" s="59" t="s">
        <v>905</v>
      </c>
      <c r="L169" s="87">
        <f>SUM(L165:L168)</f>
        <v>77909747.129315078</v>
      </c>
      <c r="M169" s="87">
        <f>SUM(M165:M168)</f>
        <v>163847547.50868475</v>
      </c>
      <c r="N169" s="87">
        <f>SUM(N165:N168)</f>
        <v>157824123.78720567</v>
      </c>
      <c r="O169" s="87">
        <f>SUM(O165:O168)</f>
        <v>399581418.42520553</v>
      </c>
      <c r="P169" s="188">
        <f>SUM(L169:N169)</f>
        <v>399581418.42520547</v>
      </c>
      <c r="Q169" s="189" t="b">
        <f>O169=P169</f>
        <v>0</v>
      </c>
    </row>
    <row r="170" spans="1:17" x14ac:dyDescent="0.25">
      <c r="C170" s="8"/>
      <c r="K170" s="7"/>
      <c r="M170" s="78">
        <f>SUM(M169:N169)</f>
        <v>321671671.29589045</v>
      </c>
    </row>
    <row r="171" spans="1:17" x14ac:dyDescent="0.25">
      <c r="C171" s="8"/>
      <c r="K171" s="7"/>
      <c r="M171" s="174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996</v>
      </c>
      <c r="E174" s="122" t="s">
        <v>419</v>
      </c>
      <c r="F174" s="121" t="s">
        <v>420</v>
      </c>
      <c r="G174" s="150" t="s">
        <v>1006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71"/>
      <c r="Q174" s="171"/>
    </row>
    <row r="175" spans="1:17" s="2" customFormat="1" ht="15.75" customHeight="1" x14ac:dyDescent="0.25">
      <c r="A175" s="1"/>
      <c r="B175" s="194" t="s">
        <v>743</v>
      </c>
      <c r="C175" s="195"/>
      <c r="D175" s="195"/>
      <c r="E175" s="195"/>
      <c r="F175" s="195"/>
      <c r="G175" s="196"/>
      <c r="H175" s="50" t="s">
        <v>427</v>
      </c>
      <c r="I175" s="208" t="s">
        <v>743</v>
      </c>
      <c r="J175" s="209"/>
      <c r="K175" s="55" t="s">
        <v>427</v>
      </c>
      <c r="L175" s="167"/>
      <c r="M175" s="168"/>
      <c r="N175" s="168"/>
      <c r="O175" s="169" t="s">
        <v>680</v>
      </c>
      <c r="P175" s="171"/>
      <c r="Q175" s="171"/>
    </row>
    <row r="176" spans="1:17" ht="22.5" customHeight="1" x14ac:dyDescent="0.25">
      <c r="B176" s="203">
        <v>1</v>
      </c>
      <c r="C176" s="212" t="s">
        <v>1027</v>
      </c>
      <c r="D176" s="200">
        <v>59201</v>
      </c>
      <c r="E176" s="203" t="s">
        <v>549</v>
      </c>
      <c r="F176" s="19" t="s">
        <v>339</v>
      </c>
      <c r="G176" s="200"/>
      <c r="H176" s="213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101487204.45011219</v>
      </c>
      <c r="N176" s="27">
        <v>67361294.453997374</v>
      </c>
      <c r="O176" s="56">
        <f t="shared" ref="O176:O183" si="5">SUM(L176:N176)</f>
        <v>268428498.9041096</v>
      </c>
    </row>
    <row r="177" spans="1:17" ht="22.5" customHeight="1" x14ac:dyDescent="0.25">
      <c r="B177" s="203"/>
      <c r="C177" s="212"/>
      <c r="D177" s="201"/>
      <c r="E177" s="203"/>
      <c r="F177" s="19" t="s">
        <v>340</v>
      </c>
      <c r="G177" s="201"/>
      <c r="H177" s="213"/>
      <c r="I177" s="19" t="s">
        <v>517</v>
      </c>
      <c r="J177" s="19" t="s">
        <v>10</v>
      </c>
      <c r="K177" s="21">
        <v>995.8</v>
      </c>
      <c r="L177" s="22">
        <v>99580000</v>
      </c>
      <c r="M177" s="22">
        <v>92490241.173785716</v>
      </c>
      <c r="N177" s="22">
        <v>55024486.30566635</v>
      </c>
      <c r="O177" s="56">
        <f t="shared" si="5"/>
        <v>247094727.47945207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5969826.914757139</v>
      </c>
      <c r="N178" s="22">
        <v>7634432.085242861</v>
      </c>
      <c r="O178" s="56">
        <f t="shared" si="5"/>
        <v>23484594.12054795</v>
      </c>
    </row>
    <row r="179" spans="1:17" ht="22.5" customHeight="1" x14ac:dyDescent="0.25">
      <c r="B179" s="203">
        <v>3</v>
      </c>
      <c r="C179" s="212" t="s">
        <v>971</v>
      </c>
      <c r="D179" s="19"/>
      <c r="E179" s="203" t="s">
        <v>549</v>
      </c>
      <c r="F179" s="19" t="s">
        <v>344</v>
      </c>
      <c r="G179" s="200"/>
      <c r="H179" s="213">
        <v>780.49</v>
      </c>
      <c r="I179" s="19" t="s">
        <v>453</v>
      </c>
      <c r="J179" s="19" t="s">
        <v>1</v>
      </c>
      <c r="K179" s="21">
        <v>600.49</v>
      </c>
      <c r="L179" s="22">
        <v>60049000.000000015</v>
      </c>
      <c r="M179" s="22">
        <v>44516184.240700766</v>
      </c>
      <c r="N179" s="22">
        <v>25764729.230532106</v>
      </c>
      <c r="O179" s="56">
        <f t="shared" si="5"/>
        <v>130329913.47123289</v>
      </c>
    </row>
    <row r="180" spans="1:17" ht="22.5" customHeight="1" x14ac:dyDescent="0.25">
      <c r="B180" s="203"/>
      <c r="C180" s="212"/>
      <c r="D180" s="19"/>
      <c r="E180" s="203"/>
      <c r="F180" s="19" t="s">
        <v>345</v>
      </c>
      <c r="G180" s="210"/>
      <c r="H180" s="213"/>
      <c r="I180" s="19" t="s">
        <v>453</v>
      </c>
      <c r="J180" s="19" t="s">
        <v>10</v>
      </c>
      <c r="K180" s="21">
        <v>79</v>
      </c>
      <c r="L180" s="22">
        <v>7900000</v>
      </c>
      <c r="M180" s="22">
        <v>5856515.6817654334</v>
      </c>
      <c r="N180" s="22">
        <v>3389587.8935770313</v>
      </c>
      <c r="O180" s="56">
        <f t="shared" si="5"/>
        <v>17146103.575342465</v>
      </c>
    </row>
    <row r="181" spans="1:17" ht="22.5" customHeight="1" x14ac:dyDescent="0.25">
      <c r="B181" s="203"/>
      <c r="C181" s="212"/>
      <c r="D181" s="19"/>
      <c r="E181" s="203"/>
      <c r="F181" s="19" t="s">
        <v>346</v>
      </c>
      <c r="G181" s="201"/>
      <c r="H181" s="213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7425694.0836284487</v>
      </c>
      <c r="N181" s="22">
        <v>4318299.2314400459</v>
      </c>
      <c r="O181" s="56">
        <f t="shared" si="5"/>
        <v>21843993.315068498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5"/>
        <v>0</v>
      </c>
      <c r="P182" s="172"/>
      <c r="Q182" s="172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142889000</v>
      </c>
      <c r="M183" s="22">
        <v>147434354.45565069</v>
      </c>
      <c r="N183" s="22">
        <v>25521249.858047932</v>
      </c>
      <c r="O183" s="56">
        <f t="shared" si="5"/>
        <v>315844604.31369865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303" t="s">
        <v>549</v>
      </c>
      <c r="F185" s="304"/>
      <c r="G185" s="59" t="s">
        <v>905</v>
      </c>
      <c r="H185" s="307" t="s">
        <v>4</v>
      </c>
      <c r="I185" s="308"/>
      <c r="J185" s="309"/>
      <c r="K185" s="59" t="s">
        <v>905</v>
      </c>
      <c r="L185" s="87">
        <f>SUM(L176:L184)</f>
        <v>429978335.12054801</v>
      </c>
      <c r="M185" s="87">
        <f>SUM(M176:M184)</f>
        <v>405180021.00040042</v>
      </c>
      <c r="N185" s="87">
        <f>SUM(N176:N184)</f>
        <v>189014079.05850372</v>
      </c>
      <c r="O185" s="87">
        <f>SUM(O176:O184)</f>
        <v>1024172435.1794521</v>
      </c>
      <c r="P185" s="188">
        <f>SUM(L185:N185)</f>
        <v>1024172435.1794522</v>
      </c>
      <c r="Q185" s="189" t="b">
        <f>O185=P185</f>
        <v>1</v>
      </c>
    </row>
    <row r="186" spans="1:17" x14ac:dyDescent="0.25">
      <c r="C186" s="8"/>
      <c r="M186" s="78">
        <f>SUM(M185:N185)</f>
        <v>594194100.05890417</v>
      </c>
    </row>
    <row r="187" spans="1:17" x14ac:dyDescent="0.25">
      <c r="C187" s="8"/>
      <c r="M187" s="174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996</v>
      </c>
      <c r="E190" s="122" t="s">
        <v>419</v>
      </c>
      <c r="F190" s="121" t="s">
        <v>420</v>
      </c>
      <c r="G190" s="150" t="s">
        <v>1006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71"/>
      <c r="Q190" s="171"/>
    </row>
    <row r="191" spans="1:17" s="2" customFormat="1" ht="15.75" customHeight="1" x14ac:dyDescent="0.25">
      <c r="A191" s="1"/>
      <c r="B191" s="194" t="s">
        <v>743</v>
      </c>
      <c r="C191" s="195"/>
      <c r="D191" s="195"/>
      <c r="E191" s="195"/>
      <c r="F191" s="195"/>
      <c r="G191" s="196"/>
      <c r="H191" s="50" t="s">
        <v>427</v>
      </c>
      <c r="I191" s="208" t="s">
        <v>743</v>
      </c>
      <c r="J191" s="209"/>
      <c r="K191" s="55" t="s">
        <v>427</v>
      </c>
      <c r="L191" s="167"/>
      <c r="M191" s="168"/>
      <c r="N191" s="168"/>
      <c r="O191" s="169" t="s">
        <v>680</v>
      </c>
      <c r="P191" s="171"/>
      <c r="Q191" s="171"/>
    </row>
    <row r="192" spans="1:17" ht="22.5" customHeight="1" x14ac:dyDescent="0.25">
      <c r="B192" s="203">
        <v>1</v>
      </c>
      <c r="C192" s="212" t="s">
        <v>974</v>
      </c>
      <c r="D192" s="19"/>
      <c r="E192" s="203" t="s">
        <v>526</v>
      </c>
      <c r="F192" s="19" t="s">
        <v>402</v>
      </c>
      <c r="G192" s="200" t="s">
        <v>899</v>
      </c>
      <c r="H192" s="213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161449518.51791835</v>
      </c>
      <c r="N192" s="27">
        <v>107582836.22180764</v>
      </c>
      <c r="O192" s="56">
        <f t="shared" ref="O192:O203" si="6">SUM(L192:N192)</f>
        <v>345132354.73972601</v>
      </c>
    </row>
    <row r="193" spans="1:17" ht="22.5" customHeight="1" x14ac:dyDescent="0.25">
      <c r="B193" s="203"/>
      <c r="C193" s="212"/>
      <c r="D193" s="19"/>
      <c r="E193" s="203"/>
      <c r="F193" s="19" t="s">
        <v>401</v>
      </c>
      <c r="G193" s="201"/>
      <c r="H193" s="213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177016261.67379734</v>
      </c>
      <c r="N193" s="22">
        <v>156913448.7919561</v>
      </c>
      <c r="O193" s="56">
        <f t="shared" si="6"/>
        <v>410029710.46575344</v>
      </c>
    </row>
    <row r="194" spans="1:17" ht="22.5" customHeight="1" x14ac:dyDescent="0.25">
      <c r="B194" s="203">
        <v>2</v>
      </c>
      <c r="C194" s="212" t="s">
        <v>975</v>
      </c>
      <c r="D194" s="19"/>
      <c r="E194" s="203" t="s">
        <v>526</v>
      </c>
      <c r="F194" s="19" t="s">
        <v>295</v>
      </c>
      <c r="G194" s="200"/>
      <c r="H194" s="213">
        <v>530.4</v>
      </c>
      <c r="I194" s="19" t="s">
        <v>522</v>
      </c>
      <c r="J194" s="19" t="s">
        <v>1</v>
      </c>
      <c r="K194" s="21">
        <v>265.2</v>
      </c>
      <c r="L194" s="22">
        <v>26520000.000000015</v>
      </c>
      <c r="M194" s="22">
        <v>129848584.51257984</v>
      </c>
      <c r="N194" s="22">
        <v>95091884.679200962</v>
      </c>
      <c r="O194" s="56">
        <f t="shared" si="6"/>
        <v>251460469.19178081</v>
      </c>
    </row>
    <row r="195" spans="1:17" ht="22.5" customHeight="1" x14ac:dyDescent="0.25">
      <c r="B195" s="203"/>
      <c r="C195" s="212"/>
      <c r="D195" s="19"/>
      <c r="E195" s="203"/>
      <c r="F195" s="19" t="s">
        <v>296</v>
      </c>
      <c r="G195" s="201"/>
      <c r="H195" s="213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140151835.98163801</v>
      </c>
      <c r="N195" s="22">
        <v>123259654.21014278</v>
      </c>
      <c r="O195" s="56">
        <f t="shared" si="6"/>
        <v>289931490.19178081</v>
      </c>
    </row>
    <row r="196" spans="1:17" ht="22.5" customHeight="1" x14ac:dyDescent="0.25">
      <c r="B196" s="203">
        <v>3</v>
      </c>
      <c r="C196" s="212" t="s">
        <v>976</v>
      </c>
      <c r="D196" s="19"/>
      <c r="E196" s="203" t="s">
        <v>526</v>
      </c>
      <c r="F196" s="19" t="s">
        <v>407</v>
      </c>
      <c r="G196" s="200"/>
      <c r="H196" s="213">
        <v>831.26</v>
      </c>
      <c r="I196" s="19" t="s">
        <v>334</v>
      </c>
      <c r="J196" s="19" t="s">
        <v>1</v>
      </c>
      <c r="K196" s="21">
        <v>415.63</v>
      </c>
      <c r="L196" s="22">
        <v>41563199.99999997</v>
      </c>
      <c r="M196" s="22">
        <v>62117471.701361135</v>
      </c>
      <c r="N196" s="22">
        <v>59196664.185214207</v>
      </c>
      <c r="O196" s="56">
        <f t="shared" si="6"/>
        <v>162877335.88657531</v>
      </c>
    </row>
    <row r="197" spans="1:17" ht="22.5" customHeight="1" x14ac:dyDescent="0.25">
      <c r="B197" s="203"/>
      <c r="C197" s="212"/>
      <c r="D197" s="19"/>
      <c r="E197" s="203"/>
      <c r="F197" s="19" t="s">
        <v>408</v>
      </c>
      <c r="G197" s="201"/>
      <c r="H197" s="213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79181820.746041581</v>
      </c>
      <c r="N197" s="22">
        <v>72373173.735054299</v>
      </c>
      <c r="O197" s="56">
        <f t="shared" si="6"/>
        <v>193118194.48109588</v>
      </c>
    </row>
    <row r="198" spans="1:17" ht="22.5" customHeight="1" x14ac:dyDescent="0.25">
      <c r="B198" s="203">
        <v>4</v>
      </c>
      <c r="C198" s="212" t="s">
        <v>977</v>
      </c>
      <c r="D198" s="19"/>
      <c r="E198" s="203" t="s">
        <v>526</v>
      </c>
      <c r="F198" s="19" t="s">
        <v>358</v>
      </c>
      <c r="G198" s="200"/>
      <c r="H198" s="213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6"/>
        <v>0</v>
      </c>
    </row>
    <row r="199" spans="1:17" ht="22.5" customHeight="1" x14ac:dyDescent="0.25">
      <c r="B199" s="203"/>
      <c r="C199" s="212"/>
      <c r="D199" s="19"/>
      <c r="E199" s="203"/>
      <c r="F199" s="19" t="s">
        <v>359</v>
      </c>
      <c r="G199" s="201"/>
      <c r="H199" s="213"/>
      <c r="I199" s="19" t="s">
        <v>500</v>
      </c>
      <c r="J199" s="19" t="s">
        <v>1</v>
      </c>
      <c r="K199" s="19">
        <v>494.66</v>
      </c>
      <c r="L199" s="22">
        <v>0.59999999962747097</v>
      </c>
      <c r="M199" s="22">
        <v>-5.0008631895666258E-3</v>
      </c>
      <c r="N199" s="22">
        <v>5.0008631895666258E-3</v>
      </c>
      <c r="O199" s="56">
        <f t="shared" si="6"/>
        <v>0.59999999962747097</v>
      </c>
    </row>
    <row r="200" spans="1:17" ht="22.5" customHeight="1" x14ac:dyDescent="0.25">
      <c r="B200" s="203">
        <v>5</v>
      </c>
      <c r="C200" s="212" t="s">
        <v>978</v>
      </c>
      <c r="D200" s="19"/>
      <c r="E200" s="203" t="s">
        <v>526</v>
      </c>
      <c r="F200" s="19" t="s">
        <v>367</v>
      </c>
      <c r="G200" s="200"/>
      <c r="H200" s="213">
        <v>855.2</v>
      </c>
      <c r="I200" s="19" t="s">
        <v>499</v>
      </c>
      <c r="J200" s="19" t="s">
        <v>1</v>
      </c>
      <c r="K200" s="19">
        <v>398.87</v>
      </c>
      <c r="L200" s="22">
        <v>7977400</v>
      </c>
      <c r="M200" s="22">
        <v>3205385.5920000002</v>
      </c>
      <c r="N200" s="22">
        <v>331773.408</v>
      </c>
      <c r="O200" s="56">
        <f t="shared" si="6"/>
        <v>11514559</v>
      </c>
    </row>
    <row r="201" spans="1:17" ht="22.5" customHeight="1" x14ac:dyDescent="0.25">
      <c r="B201" s="203"/>
      <c r="C201" s="212"/>
      <c r="D201" s="19"/>
      <c r="E201" s="203"/>
      <c r="F201" s="19" t="s">
        <v>368</v>
      </c>
      <c r="G201" s="201"/>
      <c r="H201" s="213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3518662.2576438356</v>
      </c>
      <c r="N201" s="22">
        <v>438067.15331506846</v>
      </c>
      <c r="O201" s="56">
        <f t="shared" si="6"/>
        <v>21024959.465753406</v>
      </c>
    </row>
    <row r="202" spans="1:17" ht="22.5" customHeight="1" x14ac:dyDescent="0.25">
      <c r="B202" s="203">
        <v>6</v>
      </c>
      <c r="C202" s="212" t="s">
        <v>979</v>
      </c>
      <c r="D202" s="19"/>
      <c r="E202" s="203" t="s">
        <v>526</v>
      </c>
      <c r="F202" s="19" t="s">
        <v>413</v>
      </c>
      <c r="G202" s="200"/>
      <c r="H202" s="213">
        <v>537</v>
      </c>
      <c r="I202" s="19" t="s">
        <v>467</v>
      </c>
      <c r="J202" s="19" t="s">
        <v>1</v>
      </c>
      <c r="K202" s="19">
        <v>483.59</v>
      </c>
      <c r="L202" s="22">
        <v>1.695890411734581</v>
      </c>
      <c r="M202" s="22">
        <v>0</v>
      </c>
      <c r="N202" s="22">
        <v>0</v>
      </c>
      <c r="O202" s="56">
        <f t="shared" si="6"/>
        <v>1.695890411734581</v>
      </c>
    </row>
    <row r="203" spans="1:17" ht="22.5" customHeight="1" x14ac:dyDescent="0.25">
      <c r="B203" s="203"/>
      <c r="C203" s="212"/>
      <c r="D203" s="19"/>
      <c r="E203" s="203"/>
      <c r="F203" s="19" t="s">
        <v>414</v>
      </c>
      <c r="G203" s="201"/>
      <c r="H203" s="213"/>
      <c r="I203" s="19" t="s">
        <v>525</v>
      </c>
      <c r="J203" s="19" t="s">
        <v>10</v>
      </c>
      <c r="K203" s="19">
        <v>23.73</v>
      </c>
      <c r="L203" s="30">
        <v>1.2602739734575152E-2</v>
      </c>
      <c r="M203" s="30">
        <v>0</v>
      </c>
      <c r="N203" s="30">
        <v>0</v>
      </c>
      <c r="O203" s="56">
        <f t="shared" si="6"/>
        <v>1.2602739734575152E-2</v>
      </c>
      <c r="P203" s="172"/>
      <c r="Q203" s="172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303" t="s">
        <v>667</v>
      </c>
      <c r="F205" s="304"/>
      <c r="G205" s="59" t="s">
        <v>905</v>
      </c>
      <c r="H205" s="307" t="s">
        <v>4</v>
      </c>
      <c r="I205" s="308"/>
      <c r="J205" s="309"/>
      <c r="K205" s="59" t="s">
        <v>905</v>
      </c>
      <c r="L205" s="87">
        <f>SUM(L192:L204)</f>
        <v>313412032.36328769</v>
      </c>
      <c r="M205" s="87">
        <f>SUM(M192:M204)</f>
        <v>756489540.9779793</v>
      </c>
      <c r="N205" s="87">
        <f>SUM(N192:N204)</f>
        <v>615187502.38969183</v>
      </c>
      <c r="O205" s="87">
        <f>SUM(O192:O204)</f>
        <v>1685089075.7309585</v>
      </c>
      <c r="P205" s="188">
        <f>SUM(L205:N205)</f>
        <v>1685089075.7309589</v>
      </c>
      <c r="Q205" s="189" t="b">
        <f>O205=P205</f>
        <v>1</v>
      </c>
    </row>
    <row r="206" spans="1:17" x14ac:dyDescent="0.25">
      <c r="C206" s="8"/>
      <c r="M206" s="78">
        <f>SUM(M205:N205)</f>
        <v>1371677043.367671</v>
      </c>
    </row>
    <row r="207" spans="1:17" x14ac:dyDescent="0.25">
      <c r="C207" s="8"/>
      <c r="M207" s="174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996</v>
      </c>
      <c r="E210" s="122" t="s">
        <v>419</v>
      </c>
      <c r="F210" s="121" t="s">
        <v>420</v>
      </c>
      <c r="G210" s="150" t="s">
        <v>1006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71"/>
      <c r="Q210" s="171"/>
    </row>
    <row r="211" spans="1:17" s="2" customFormat="1" ht="15.75" customHeight="1" x14ac:dyDescent="0.25">
      <c r="A211" s="1"/>
      <c r="B211" s="194" t="s">
        <v>743</v>
      </c>
      <c r="C211" s="195"/>
      <c r="D211" s="195"/>
      <c r="E211" s="195"/>
      <c r="F211" s="195"/>
      <c r="G211" s="196"/>
      <c r="H211" s="50" t="s">
        <v>427</v>
      </c>
      <c r="I211" s="208" t="s">
        <v>743</v>
      </c>
      <c r="J211" s="209"/>
      <c r="K211" s="55" t="s">
        <v>427</v>
      </c>
      <c r="L211" s="167"/>
      <c r="M211" s="168"/>
      <c r="N211" s="168"/>
      <c r="O211" s="169" t="s">
        <v>680</v>
      </c>
      <c r="P211" s="171"/>
      <c r="Q211" s="171"/>
    </row>
    <row r="212" spans="1:17" ht="22.5" customHeight="1" x14ac:dyDescent="0.25">
      <c r="B212" s="203">
        <v>1</v>
      </c>
      <c r="C212" s="212" t="s">
        <v>980</v>
      </c>
      <c r="D212" s="19"/>
      <c r="E212" s="203" t="s">
        <v>890</v>
      </c>
      <c r="F212" s="19" t="s">
        <v>299</v>
      </c>
      <c r="G212" s="200"/>
      <c r="H212" s="192">
        <v>671.2</v>
      </c>
      <c r="I212" s="19" t="s">
        <v>527</v>
      </c>
      <c r="J212" s="19" t="s">
        <v>1</v>
      </c>
      <c r="K212" s="21">
        <v>335.6</v>
      </c>
      <c r="L212" s="27">
        <v>33559999.99999994</v>
      </c>
      <c r="M212" s="27">
        <v>157557039.95880413</v>
      </c>
      <c r="N212" s="27">
        <v>27025835.000100024</v>
      </c>
      <c r="O212" s="56">
        <f t="shared" ref="O212:O221" si="7">SUM(L212:N212)</f>
        <v>218142874.95890409</v>
      </c>
    </row>
    <row r="213" spans="1:17" ht="22.5" customHeight="1" x14ac:dyDescent="0.25">
      <c r="B213" s="203"/>
      <c r="C213" s="212"/>
      <c r="D213" s="19"/>
      <c r="E213" s="203"/>
      <c r="F213" s="19" t="s">
        <v>300</v>
      </c>
      <c r="G213" s="201"/>
      <c r="H213" s="193"/>
      <c r="I213" s="19" t="s">
        <v>27</v>
      </c>
      <c r="J213" s="19" t="s">
        <v>10</v>
      </c>
      <c r="K213" s="21">
        <v>335.6</v>
      </c>
      <c r="L213" s="22">
        <v>33559999.99999994</v>
      </c>
      <c r="M213" s="22">
        <v>148770503.11666581</v>
      </c>
      <c r="N213" s="22">
        <v>131192694.25319722</v>
      </c>
      <c r="O213" s="56">
        <f t="shared" si="7"/>
        <v>313523197.36986297</v>
      </c>
    </row>
    <row r="214" spans="1:17" ht="22.5" customHeight="1" x14ac:dyDescent="0.25">
      <c r="B214" s="203">
        <v>2</v>
      </c>
      <c r="C214" s="212" t="s">
        <v>981</v>
      </c>
      <c r="D214" s="19"/>
      <c r="E214" s="203" t="s">
        <v>890</v>
      </c>
      <c r="F214" s="19" t="s">
        <v>561</v>
      </c>
      <c r="G214" s="200"/>
      <c r="H214" s="192">
        <v>502.4</v>
      </c>
      <c r="I214" s="19" t="s">
        <v>1023</v>
      </c>
      <c r="J214" s="19" t="s">
        <v>1</v>
      </c>
      <c r="K214" s="21">
        <v>251.2</v>
      </c>
      <c r="L214" s="22">
        <v>25120000.000000007</v>
      </c>
      <c r="M214" s="22">
        <v>42393515.109836735</v>
      </c>
      <c r="N214" s="22">
        <v>7386669.931259146</v>
      </c>
      <c r="O214" s="56">
        <f t="shared" si="7"/>
        <v>74900185.041095883</v>
      </c>
    </row>
    <row r="215" spans="1:17" ht="22.5" customHeight="1" x14ac:dyDescent="0.25">
      <c r="B215" s="203"/>
      <c r="C215" s="212"/>
      <c r="D215" s="19"/>
      <c r="E215" s="203"/>
      <c r="F215" s="19" t="s">
        <v>562</v>
      </c>
      <c r="G215" s="201"/>
      <c r="H215" s="193"/>
      <c r="I215" s="19" t="s">
        <v>528</v>
      </c>
      <c r="J215" s="19" t="s">
        <v>10</v>
      </c>
      <c r="K215" s="21">
        <v>251.2</v>
      </c>
      <c r="L215" s="22">
        <v>25120000.000000015</v>
      </c>
      <c r="M215" s="22">
        <v>113426546.79972737</v>
      </c>
      <c r="N215" s="22">
        <v>100005031.72082059</v>
      </c>
      <c r="O215" s="56">
        <f t="shared" si="7"/>
        <v>238551578.52054799</v>
      </c>
    </row>
    <row r="216" spans="1:17" ht="22.5" customHeight="1" x14ac:dyDescent="0.25">
      <c r="B216" s="203">
        <v>3</v>
      </c>
      <c r="C216" s="212" t="s">
        <v>1030</v>
      </c>
      <c r="D216" s="57"/>
      <c r="E216" s="200" t="s">
        <v>890</v>
      </c>
      <c r="F216" s="19" t="s">
        <v>305</v>
      </c>
      <c r="G216" s="200"/>
      <c r="H216" s="192">
        <v>811.22</v>
      </c>
      <c r="I216" s="19" t="s">
        <v>529</v>
      </c>
      <c r="J216" s="19" t="s">
        <v>1</v>
      </c>
      <c r="K216" s="21">
        <v>405.61</v>
      </c>
      <c r="L216" s="22">
        <v>40561000.000000052</v>
      </c>
      <c r="M216" s="22">
        <v>55032098.652371533</v>
      </c>
      <c r="N216" s="22">
        <v>9277839.3092722818</v>
      </c>
      <c r="O216" s="56">
        <f t="shared" si="7"/>
        <v>104870937.96164387</v>
      </c>
    </row>
    <row r="217" spans="1:17" ht="22.5" customHeight="1" x14ac:dyDescent="0.25">
      <c r="B217" s="203"/>
      <c r="C217" s="212"/>
      <c r="D217" s="25"/>
      <c r="E217" s="201"/>
      <c r="F217" s="19" t="s">
        <v>306</v>
      </c>
      <c r="G217" s="201"/>
      <c r="H217" s="193"/>
      <c r="I217" s="19" t="s">
        <v>530</v>
      </c>
      <c r="J217" s="19" t="s">
        <v>10</v>
      </c>
      <c r="K217" s="21">
        <v>405.61</v>
      </c>
      <c r="L217" s="22">
        <v>40561000</v>
      </c>
      <c r="M217" s="22">
        <v>160040767.64278042</v>
      </c>
      <c r="N217" s="22">
        <v>141281116.43119216</v>
      </c>
      <c r="O217" s="56">
        <f t="shared" si="7"/>
        <v>341882884.07397258</v>
      </c>
    </row>
    <row r="218" spans="1:17" ht="22.5" customHeight="1" x14ac:dyDescent="0.25">
      <c r="B218" s="203">
        <v>4</v>
      </c>
      <c r="C218" s="212" t="s">
        <v>1002</v>
      </c>
      <c r="D218" s="19"/>
      <c r="E218" s="203" t="s">
        <v>890</v>
      </c>
      <c r="F218" s="19" t="s">
        <v>372</v>
      </c>
      <c r="G218" s="200"/>
      <c r="H218" s="192">
        <v>2786</v>
      </c>
      <c r="I218" s="19" t="s">
        <v>531</v>
      </c>
      <c r="J218" s="19" t="s">
        <v>1</v>
      </c>
      <c r="K218" s="21">
        <v>1177.5999999999999</v>
      </c>
      <c r="L218" s="22">
        <v>117760000</v>
      </c>
      <c r="M218" s="22">
        <v>79265182.032076567</v>
      </c>
      <c r="N218" s="22">
        <v>64222326.406279601</v>
      </c>
      <c r="O218" s="56">
        <f t="shared" si="7"/>
        <v>261247508.43835616</v>
      </c>
    </row>
    <row r="219" spans="1:17" ht="22.5" customHeight="1" x14ac:dyDescent="0.25">
      <c r="B219" s="203"/>
      <c r="C219" s="212"/>
      <c r="D219" s="19"/>
      <c r="E219" s="203"/>
      <c r="F219" s="19" t="s">
        <v>373</v>
      </c>
      <c r="G219" s="201"/>
      <c r="H219" s="193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86773002.130241632</v>
      </c>
      <c r="N219" s="22">
        <v>72044891.705046058</v>
      </c>
      <c r="O219" s="56">
        <f t="shared" si="7"/>
        <v>293070553.43528765</v>
      </c>
    </row>
    <row r="220" spans="1:17" ht="22.5" customHeight="1" x14ac:dyDescent="0.25">
      <c r="B220" s="203">
        <v>5</v>
      </c>
      <c r="C220" s="212" t="s">
        <v>1003</v>
      </c>
      <c r="D220" s="19"/>
      <c r="E220" s="203" t="s">
        <v>890</v>
      </c>
      <c r="F220" s="19" t="s">
        <v>374</v>
      </c>
      <c r="G220" s="200"/>
      <c r="H220" s="192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28326196.511194438</v>
      </c>
      <c r="N220" s="22">
        <v>22950483.227983639</v>
      </c>
      <c r="O220" s="56">
        <f t="shared" si="7"/>
        <v>93359379.739178061</v>
      </c>
    </row>
    <row r="221" spans="1:17" ht="22.5" customHeight="1" x14ac:dyDescent="0.25">
      <c r="B221" s="203"/>
      <c r="C221" s="212"/>
      <c r="D221" s="19"/>
      <c r="E221" s="203"/>
      <c r="F221" s="19" t="s">
        <v>375</v>
      </c>
      <c r="G221" s="201"/>
      <c r="H221" s="193"/>
      <c r="I221" s="19" t="s">
        <v>532</v>
      </c>
      <c r="J221" s="19" t="s">
        <v>1</v>
      </c>
      <c r="K221" s="21">
        <v>512</v>
      </c>
      <c r="L221" s="22">
        <v>51200000.000000037</v>
      </c>
      <c r="M221" s="22">
        <v>33092659.956648521</v>
      </c>
      <c r="N221" s="22">
        <v>27475794.111844629</v>
      </c>
      <c r="O221" s="56">
        <f t="shared" si="7"/>
        <v>111768454.06849319</v>
      </c>
    </row>
    <row r="222" spans="1:17" ht="39" customHeight="1" x14ac:dyDescent="0.25">
      <c r="B222" s="19">
        <v>6</v>
      </c>
      <c r="C222" s="162" t="s">
        <v>1072</v>
      </c>
      <c r="D222" s="134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303" t="s">
        <v>551</v>
      </c>
      <c r="F224" s="304"/>
      <c r="G224" s="59" t="s">
        <v>905</v>
      </c>
      <c r="H224" s="307" t="s">
        <v>4</v>
      </c>
      <c r="I224" s="308"/>
      <c r="J224" s="309"/>
      <c r="K224" s="59" t="s">
        <v>905</v>
      </c>
      <c r="L224" s="87">
        <f>SUM(L212:L223)</f>
        <v>543777359.5999999</v>
      </c>
      <c r="M224" s="87">
        <f>SUM(M212:M223)</f>
        <v>904677511.91034722</v>
      </c>
      <c r="N224" s="87">
        <f>SUM(N212:N223)</f>
        <v>602862682.09699535</v>
      </c>
      <c r="O224" s="87">
        <f>SUM(O212:O223)</f>
        <v>2051317553.6073425</v>
      </c>
      <c r="P224" s="188">
        <f>SUM(L224:N224)</f>
        <v>2051317553.6073425</v>
      </c>
      <c r="Q224" s="189" t="b">
        <f>O224=P224</f>
        <v>1</v>
      </c>
    </row>
    <row r="225" spans="1:17" x14ac:dyDescent="0.25">
      <c r="C225" s="8"/>
      <c r="K225" s="7"/>
      <c r="M225" s="78">
        <f>SUM(M224:N224)</f>
        <v>1507540194.0073426</v>
      </c>
    </row>
    <row r="226" spans="1:17" x14ac:dyDescent="0.25">
      <c r="C226" s="8"/>
      <c r="K226" s="7"/>
      <c r="M226" s="174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996</v>
      </c>
      <c r="E229" s="122" t="s">
        <v>419</v>
      </c>
      <c r="F229" s="121" t="s">
        <v>420</v>
      </c>
      <c r="G229" s="150" t="s">
        <v>1006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71"/>
      <c r="Q229" s="171"/>
    </row>
    <row r="230" spans="1:17" s="2" customFormat="1" ht="15.75" customHeight="1" x14ac:dyDescent="0.25">
      <c r="A230" s="1"/>
      <c r="B230" s="194" t="s">
        <v>743</v>
      </c>
      <c r="C230" s="195"/>
      <c r="D230" s="195"/>
      <c r="E230" s="195"/>
      <c r="F230" s="195"/>
      <c r="G230" s="196"/>
      <c r="H230" s="50" t="s">
        <v>427</v>
      </c>
      <c r="I230" s="208" t="s">
        <v>743</v>
      </c>
      <c r="J230" s="209"/>
      <c r="K230" s="55" t="s">
        <v>427</v>
      </c>
      <c r="L230" s="167"/>
      <c r="M230" s="168"/>
      <c r="N230" s="168"/>
      <c r="O230" s="169" t="s">
        <v>680</v>
      </c>
      <c r="P230" s="171"/>
      <c r="Q230" s="171"/>
    </row>
    <row r="231" spans="1:17" ht="25.5" customHeight="1" x14ac:dyDescent="0.25">
      <c r="B231" s="25">
        <v>1</v>
      </c>
      <c r="C231" s="77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</v>
      </c>
      <c r="M231" s="27">
        <v>113248705.33986568</v>
      </c>
      <c r="N231" s="27">
        <v>83432551.372463107</v>
      </c>
      <c r="O231" s="56">
        <f>SUM(L231:N231)</f>
        <v>276931256.71232879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39133411.498239584</v>
      </c>
      <c r="N232" s="22">
        <v>36205853.041486435</v>
      </c>
      <c r="O232" s="56">
        <f>SUM(L232:N232)</f>
        <v>80841264.539726034</v>
      </c>
    </row>
    <row r="233" spans="1:17" ht="22.5" customHeight="1" x14ac:dyDescent="0.25">
      <c r="B233" s="200">
        <v>3</v>
      </c>
      <c r="C233" s="190" t="s">
        <v>984</v>
      </c>
      <c r="D233" s="57"/>
      <c r="E233" s="200" t="s">
        <v>536</v>
      </c>
      <c r="F233" s="19" t="s">
        <v>400</v>
      </c>
      <c r="G233" s="200"/>
      <c r="H233" s="192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146962372.78261679</v>
      </c>
      <c r="N233" s="22">
        <v>134536364.43656129</v>
      </c>
      <c r="O233" s="56">
        <f>SUM(L233:N233)</f>
        <v>348348737.21917808</v>
      </c>
    </row>
    <row r="234" spans="1:17" ht="22.5" customHeight="1" x14ac:dyDescent="0.25">
      <c r="B234" s="201"/>
      <c r="C234" s="191"/>
      <c r="D234" s="25"/>
      <c r="E234" s="201"/>
      <c r="F234" s="19" t="s">
        <v>399</v>
      </c>
      <c r="G234" s="201"/>
      <c r="H234" s="193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143846132.95838934</v>
      </c>
      <c r="N234" s="22">
        <v>132575449.15119968</v>
      </c>
      <c r="O234" s="56">
        <f>SUM(L234:N234)</f>
        <v>343271582.10958904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303" t="s">
        <v>536</v>
      </c>
      <c r="F237" s="304"/>
      <c r="G237" s="59" t="s">
        <v>905</v>
      </c>
      <c r="H237" s="307" t="s">
        <v>4</v>
      </c>
      <c r="I237" s="308"/>
      <c r="J237" s="309"/>
      <c r="K237" s="59" t="s">
        <v>905</v>
      </c>
      <c r="L237" s="87">
        <f>SUM(L231:L236)</f>
        <v>219452000</v>
      </c>
      <c r="M237" s="87">
        <f>SUM(M231:M236)</f>
        <v>443190622.5791114</v>
      </c>
      <c r="N237" s="87">
        <f>SUM(N231:N236)</f>
        <v>386750218.00171053</v>
      </c>
      <c r="O237" s="87">
        <f>SUM(O231:O236)</f>
        <v>1049392840.580822</v>
      </c>
      <c r="P237" s="188">
        <f>SUM(L237:N237)</f>
        <v>1049392840.5808219</v>
      </c>
      <c r="Q237" s="189" t="b">
        <f>O237=P237</f>
        <v>1</v>
      </c>
    </row>
    <row r="238" spans="1:17" x14ac:dyDescent="0.25">
      <c r="C238" s="8"/>
      <c r="K238" s="7"/>
      <c r="M238" s="78">
        <f>SUM(M237:N237)</f>
        <v>829940840.58082199</v>
      </c>
    </row>
    <row r="239" spans="1:17" x14ac:dyDescent="0.25">
      <c r="C239" s="8"/>
      <c r="K239" s="7"/>
      <c r="M239" s="174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996</v>
      </c>
      <c r="E242" s="122" t="s">
        <v>419</v>
      </c>
      <c r="F242" s="121" t="s">
        <v>420</v>
      </c>
      <c r="G242" s="150" t="s">
        <v>1006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71"/>
      <c r="Q242" s="171"/>
    </row>
    <row r="243" spans="1:17" s="2" customFormat="1" ht="15.75" customHeight="1" x14ac:dyDescent="0.25">
      <c r="A243" s="1"/>
      <c r="B243" s="194" t="s">
        <v>743</v>
      </c>
      <c r="C243" s="195"/>
      <c r="D243" s="195"/>
      <c r="E243" s="195"/>
      <c r="F243" s="195"/>
      <c r="G243" s="196"/>
      <c r="H243" s="50" t="s">
        <v>427</v>
      </c>
      <c r="I243" s="208" t="s">
        <v>743</v>
      </c>
      <c r="J243" s="209"/>
      <c r="K243" s="51" t="s">
        <v>427</v>
      </c>
      <c r="L243" s="167"/>
      <c r="M243" s="168"/>
      <c r="N243" s="168"/>
      <c r="O243" s="169" t="s">
        <v>680</v>
      </c>
      <c r="P243" s="171"/>
      <c r="Q243" s="171"/>
    </row>
    <row r="244" spans="1:17" ht="22.5" customHeight="1" x14ac:dyDescent="0.25">
      <c r="B244" s="200">
        <v>1</v>
      </c>
      <c r="C244" s="190" t="s">
        <v>986</v>
      </c>
      <c r="D244" s="57"/>
      <c r="E244" s="203" t="s">
        <v>548</v>
      </c>
      <c r="F244" s="25" t="s">
        <v>322</v>
      </c>
      <c r="G244" s="200"/>
      <c r="H244" s="192">
        <v>1143.75</v>
      </c>
      <c r="I244" s="19" t="s">
        <v>323</v>
      </c>
      <c r="J244" s="19" t="s">
        <v>1</v>
      </c>
      <c r="K244" s="21">
        <v>571.875</v>
      </c>
      <c r="L244" s="27">
        <v>57024623.520547986</v>
      </c>
      <c r="M244" s="27">
        <v>106214513.29755414</v>
      </c>
      <c r="N244" s="27">
        <v>101955514.33258283</v>
      </c>
      <c r="O244" s="56">
        <f t="shared" ref="O244:O265" si="8">SUM(L244:N244)</f>
        <v>265194651.15068495</v>
      </c>
    </row>
    <row r="245" spans="1:17" ht="22.5" customHeight="1" x14ac:dyDescent="0.25">
      <c r="B245" s="201"/>
      <c r="C245" s="191"/>
      <c r="D245" s="25"/>
      <c r="E245" s="203"/>
      <c r="F245" s="19" t="s">
        <v>324</v>
      </c>
      <c r="G245" s="201"/>
      <c r="H245" s="193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163858636.25376296</v>
      </c>
      <c r="N245" s="22">
        <v>144682344.15719593</v>
      </c>
      <c r="O245" s="56">
        <f t="shared" si="8"/>
        <v>365728480.41095889</v>
      </c>
    </row>
    <row r="246" spans="1:17" ht="22.5" customHeight="1" x14ac:dyDescent="0.25">
      <c r="B246" s="200">
        <v>2</v>
      </c>
      <c r="C246" s="190" t="s">
        <v>987</v>
      </c>
      <c r="D246" s="57"/>
      <c r="E246" s="203" t="s">
        <v>548</v>
      </c>
      <c r="F246" s="19" t="s">
        <v>337</v>
      </c>
      <c r="G246" s="200" t="s">
        <v>899</v>
      </c>
      <c r="H246" s="192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8"/>
        <v>0</v>
      </c>
    </row>
    <row r="247" spans="1:17" ht="22.5" customHeight="1" x14ac:dyDescent="0.25">
      <c r="B247" s="201"/>
      <c r="C247" s="191"/>
      <c r="D247" s="25"/>
      <c r="E247" s="203"/>
      <c r="F247" s="19" t="s">
        <v>338</v>
      </c>
      <c r="G247" s="201"/>
      <c r="H247" s="193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8"/>
        <v>0</v>
      </c>
    </row>
    <row r="248" spans="1:17" ht="26.25" customHeight="1" x14ac:dyDescent="0.25">
      <c r="B248" s="19">
        <v>3</v>
      </c>
      <c r="C248" s="162" t="s">
        <v>988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8"/>
        <v>0</v>
      </c>
    </row>
    <row r="249" spans="1:17" ht="20.25" customHeight="1" x14ac:dyDescent="0.25">
      <c r="B249" s="19">
        <v>4</v>
      </c>
      <c r="C249" s="163" t="s">
        <v>989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8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8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1.3326027393341064</v>
      </c>
      <c r="M251" s="22">
        <v>0</v>
      </c>
      <c r="N251" s="22">
        <v>0</v>
      </c>
      <c r="O251" s="56">
        <f t="shared" si="8"/>
        <v>1.3326027393341064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8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0.82739726081490517</v>
      </c>
      <c r="M253" s="22">
        <v>-5.2788891351386296E-3</v>
      </c>
      <c r="N253" s="22">
        <v>5.2788891351386296E-3</v>
      </c>
      <c r="O253" s="56">
        <f t="shared" si="8"/>
        <v>0.82739726081490517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94416000</v>
      </c>
      <c r="M254" s="22">
        <v>70255989.686506301</v>
      </c>
      <c r="N254" s="22">
        <v>11810457.902534811</v>
      </c>
      <c r="O254" s="56">
        <f t="shared" si="8"/>
        <v>176482447.58904111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8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0.36356163769960403</v>
      </c>
      <c r="M256" s="22">
        <v>0</v>
      </c>
      <c r="N256" s="22">
        <v>0</v>
      </c>
      <c r="O256" s="56">
        <f t="shared" si="8"/>
        <v>0.36356163769960403</v>
      </c>
    </row>
    <row r="257" spans="1:17" ht="22.5" customHeight="1" x14ac:dyDescent="0.25">
      <c r="B257" s="200">
        <v>12</v>
      </c>
      <c r="C257" s="190" t="s">
        <v>1032</v>
      </c>
      <c r="D257" s="200"/>
      <c r="E257" s="200" t="s">
        <v>548</v>
      </c>
      <c r="F257" s="19" t="s">
        <v>245</v>
      </c>
      <c r="G257" s="200"/>
      <c r="H257" s="192">
        <v>2118.88</v>
      </c>
      <c r="I257" s="23">
        <v>42391</v>
      </c>
      <c r="J257" s="19" t="s">
        <v>1</v>
      </c>
      <c r="K257" s="21">
        <v>1059.0899999999999</v>
      </c>
      <c r="L257" s="22">
        <v>1.1894041132181883</v>
      </c>
      <c r="M257" s="22">
        <v>0</v>
      </c>
      <c r="N257" s="22">
        <v>0</v>
      </c>
      <c r="O257" s="56">
        <f t="shared" si="8"/>
        <v>1.1894041132181883</v>
      </c>
    </row>
    <row r="258" spans="1:17" ht="22.5" customHeight="1" x14ac:dyDescent="0.25">
      <c r="B258" s="210"/>
      <c r="C258" s="211"/>
      <c r="D258" s="201"/>
      <c r="E258" s="210"/>
      <c r="F258" s="19" t="s">
        <v>246</v>
      </c>
      <c r="G258" s="201"/>
      <c r="H258" s="193"/>
      <c r="I258" s="23">
        <v>42523</v>
      </c>
      <c r="J258" s="19" t="s">
        <v>10</v>
      </c>
      <c r="K258" s="21">
        <v>1059.79</v>
      </c>
      <c r="L258" s="22">
        <v>0.17828767187893391</v>
      </c>
      <c r="M258" s="22">
        <v>-7.9759804761573062E-5</v>
      </c>
      <c r="N258" s="22">
        <v>7.9759804761573062E-5</v>
      </c>
      <c r="O258" s="56">
        <f t="shared" si="8"/>
        <v>0.17828767187893391</v>
      </c>
    </row>
    <row r="259" spans="1:17" ht="22.5" customHeight="1" x14ac:dyDescent="0.25">
      <c r="B259" s="203">
        <v>13</v>
      </c>
      <c r="C259" s="294" t="s">
        <v>994</v>
      </c>
      <c r="D259" s="322" t="s">
        <v>1024</v>
      </c>
      <c r="E259" s="203" t="s">
        <v>548</v>
      </c>
      <c r="F259" s="19" t="s">
        <v>261</v>
      </c>
      <c r="G259" s="200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0.28331506811082363</v>
      </c>
      <c r="M259" s="22">
        <v>0</v>
      </c>
      <c r="N259" s="22">
        <v>0</v>
      </c>
      <c r="O259" s="56">
        <f t="shared" si="8"/>
        <v>0.28331506811082363</v>
      </c>
    </row>
    <row r="260" spans="1:17" ht="22.5" customHeight="1" x14ac:dyDescent="0.25">
      <c r="B260" s="203"/>
      <c r="C260" s="296"/>
      <c r="D260" s="323"/>
      <c r="E260" s="203"/>
      <c r="F260" s="19" t="s">
        <v>262</v>
      </c>
      <c r="G260" s="201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4.1290082186460495</v>
      </c>
      <c r="M260" s="22">
        <v>-2.1397960509339425E-2</v>
      </c>
      <c r="N260" s="22">
        <v>2.1397960509339425E-2</v>
      </c>
      <c r="O260" s="56">
        <f t="shared" si="8"/>
        <v>4.1290082186460495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10027.367123283446</v>
      </c>
      <c r="M261" s="22">
        <v>9.2088836179432807</v>
      </c>
      <c r="N261" s="22">
        <v>8.7911163820567193</v>
      </c>
      <c r="O261" s="56">
        <f t="shared" si="8"/>
        <v>10045.367123283446</v>
      </c>
    </row>
    <row r="262" spans="1:17" ht="28.5" customHeight="1" x14ac:dyDescent="0.25">
      <c r="B262" s="200">
        <v>15</v>
      </c>
      <c r="C262" s="239" t="s">
        <v>1020</v>
      </c>
      <c r="D262" s="22"/>
      <c r="E262" s="19" t="s">
        <v>548</v>
      </c>
      <c r="F262" s="19" t="s">
        <v>264</v>
      </c>
      <c r="G262" s="19"/>
      <c r="H262" s="292">
        <v>1830</v>
      </c>
      <c r="I262" s="23">
        <v>42990</v>
      </c>
      <c r="J262" s="19" t="s">
        <v>1</v>
      </c>
      <c r="K262" s="21">
        <v>565.07000000000005</v>
      </c>
      <c r="L262" s="22">
        <v>11301441.199999999</v>
      </c>
      <c r="M262" s="22">
        <v>4612991.0725500453</v>
      </c>
      <c r="N262" s="22">
        <v>296452.8032732415</v>
      </c>
      <c r="O262" s="56">
        <f t="shared" si="8"/>
        <v>16210885.075823287</v>
      </c>
    </row>
    <row r="263" spans="1:17" ht="28.5" customHeight="1" x14ac:dyDescent="0.25">
      <c r="B263" s="201"/>
      <c r="C263" s="240"/>
      <c r="D263" s="25"/>
      <c r="E263" s="57" t="s">
        <v>548</v>
      </c>
      <c r="F263" s="19" t="s">
        <v>1042</v>
      </c>
      <c r="G263" s="25"/>
      <c r="H263" s="293"/>
      <c r="I263" s="23">
        <v>43060</v>
      </c>
      <c r="J263" s="19" t="s">
        <v>10</v>
      </c>
      <c r="K263" s="21">
        <v>1264.93</v>
      </c>
      <c r="L263" s="22">
        <v>25898438.133799918</v>
      </c>
      <c r="M263" s="22">
        <v>10394939.049153095</v>
      </c>
      <c r="N263" s="22">
        <v>422311.85071676702</v>
      </c>
      <c r="O263" s="56">
        <f t="shared" si="8"/>
        <v>36715689.033669785</v>
      </c>
    </row>
    <row r="264" spans="1:17" ht="25.5" customHeight="1" x14ac:dyDescent="0.25">
      <c r="B264" s="200">
        <v>16</v>
      </c>
      <c r="C264" s="294" t="s">
        <v>995</v>
      </c>
      <c r="D264" s="236">
        <v>46301</v>
      </c>
      <c r="E264" s="200" t="s">
        <v>548</v>
      </c>
      <c r="F264" s="19" t="s">
        <v>267</v>
      </c>
      <c r="G264" s="200" t="s">
        <v>899</v>
      </c>
      <c r="H264" s="192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8"/>
        <v>0</v>
      </c>
    </row>
    <row r="265" spans="1:17" ht="25.5" customHeight="1" x14ac:dyDescent="0.25">
      <c r="B265" s="201"/>
      <c r="C265" s="296"/>
      <c r="D265" s="238"/>
      <c r="E265" s="201"/>
      <c r="F265" s="19" t="s">
        <v>268</v>
      </c>
      <c r="G265" s="201"/>
      <c r="H265" s="193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8"/>
        <v>0</v>
      </c>
    </row>
    <row r="266" spans="1:17" ht="22.5" customHeight="1" x14ac:dyDescent="0.25">
      <c r="B266" s="200">
        <v>17</v>
      </c>
      <c r="C266" s="294" t="s">
        <v>1073</v>
      </c>
      <c r="D266" s="135"/>
      <c r="E266" s="200" t="s">
        <v>548</v>
      </c>
      <c r="F266" s="19" t="s">
        <v>269</v>
      </c>
      <c r="G266" s="57"/>
      <c r="H266" s="192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>SUM(L266:N266)</f>
        <v>0</v>
      </c>
    </row>
    <row r="267" spans="1:17" ht="22.5" customHeight="1" x14ac:dyDescent="0.25">
      <c r="B267" s="201"/>
      <c r="C267" s="296"/>
      <c r="D267" s="137"/>
      <c r="E267" s="201"/>
      <c r="F267" s="19" t="s">
        <v>270</v>
      </c>
      <c r="G267" s="25"/>
      <c r="H267" s="193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>SUM(L267:N267)</f>
        <v>0</v>
      </c>
    </row>
    <row r="268" spans="1:17" ht="22.5" customHeight="1" x14ac:dyDescent="0.25">
      <c r="B268" s="200">
        <v>18</v>
      </c>
      <c r="C268" s="297" t="s">
        <v>1075</v>
      </c>
      <c r="D268" s="135"/>
      <c r="E268" s="200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>SUM(L268:N268)</f>
        <v>0</v>
      </c>
    </row>
    <row r="269" spans="1:17" ht="22.5" customHeight="1" x14ac:dyDescent="0.25">
      <c r="B269" s="201"/>
      <c r="C269" s="298"/>
      <c r="D269" s="137"/>
      <c r="E269" s="201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>SUM(L269:N269)</f>
        <v>0</v>
      </c>
    </row>
    <row r="270" spans="1:17" ht="12" thickBot="1" x14ac:dyDescent="0.3"/>
    <row r="271" spans="1:17" s="2" customFormat="1" ht="22.5" customHeight="1" thickBot="1" x14ac:dyDescent="0.3">
      <c r="A271" s="1"/>
      <c r="E271" s="303" t="s">
        <v>548</v>
      </c>
      <c r="F271" s="304"/>
      <c r="G271" s="59" t="s">
        <v>905</v>
      </c>
      <c r="H271" s="307" t="s">
        <v>4</v>
      </c>
      <c r="I271" s="308"/>
      <c r="J271" s="309"/>
      <c r="K271" s="59" t="s">
        <v>905</v>
      </c>
      <c r="L271" s="87">
        <f>SUM(L244:L270)</f>
        <v>245838038.52504787</v>
      </c>
      <c r="M271" s="87">
        <f>SUM(M244:M270)</f>
        <v>355337078.54165363</v>
      </c>
      <c r="N271" s="87">
        <f>SUM(N244:N270)</f>
        <v>259167089.86417654</v>
      </c>
      <c r="O271" s="87">
        <f>SUM(O244:O270)</f>
        <v>860342206.93087792</v>
      </c>
      <c r="P271" s="188">
        <f>SUM(L271:N271)</f>
        <v>860342206.93087804</v>
      </c>
      <c r="Q271" s="189" t="b">
        <f>O271=P271</f>
        <v>1</v>
      </c>
    </row>
    <row r="272" spans="1:17" x14ac:dyDescent="0.25">
      <c r="M272" s="78">
        <f>SUM(M271:N271)</f>
        <v>614504168.40583014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996</v>
      </c>
      <c r="E276" s="122" t="s">
        <v>419</v>
      </c>
      <c r="F276" s="121" t="s">
        <v>420</v>
      </c>
      <c r="G276" s="150" t="s">
        <v>1006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71"/>
      <c r="Q276" s="171"/>
    </row>
    <row r="277" spans="1:17" s="2" customFormat="1" ht="15.75" customHeight="1" x14ac:dyDescent="0.25">
      <c r="A277" s="1"/>
      <c r="B277" s="194" t="s">
        <v>743</v>
      </c>
      <c r="C277" s="195"/>
      <c r="D277" s="195"/>
      <c r="E277" s="195"/>
      <c r="F277" s="195"/>
      <c r="G277" s="196"/>
      <c r="H277" s="50" t="s">
        <v>427</v>
      </c>
      <c r="I277" s="208" t="s">
        <v>743</v>
      </c>
      <c r="J277" s="209"/>
      <c r="K277" s="51" t="s">
        <v>427</v>
      </c>
      <c r="L277" s="167"/>
      <c r="M277" s="168"/>
      <c r="N277" s="168"/>
      <c r="O277" s="169" t="s">
        <v>680</v>
      </c>
      <c r="P277" s="171"/>
      <c r="Q277" s="171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33876000.000000007</v>
      </c>
      <c r="M278" s="27">
        <v>26681190.711001687</v>
      </c>
      <c r="N278" s="27">
        <v>5280063.7821489964</v>
      </c>
      <c r="O278" s="56">
        <f>SUM(L278:N278)</f>
        <v>65837254.493150689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303" t="s">
        <v>550</v>
      </c>
      <c r="F280" s="304"/>
      <c r="G280" s="59" t="s">
        <v>905</v>
      </c>
      <c r="H280" s="307" t="s">
        <v>4</v>
      </c>
      <c r="I280" s="308"/>
      <c r="J280" s="309"/>
      <c r="K280" s="59" t="s">
        <v>905</v>
      </c>
      <c r="L280" s="87">
        <f>SUM(L278:L279)</f>
        <v>33876000.000000007</v>
      </c>
      <c r="M280" s="87">
        <f>SUM(M278:M279)</f>
        <v>26681190.711001687</v>
      </c>
      <c r="N280" s="87">
        <f>SUM(N278:N279)</f>
        <v>5280063.7821489964</v>
      </c>
      <c r="O280" s="87">
        <f>SUM(O278:O279)</f>
        <v>65837254.493150689</v>
      </c>
      <c r="P280" s="188">
        <f>SUM(L280:N280)</f>
        <v>65837254.493150689</v>
      </c>
      <c r="Q280" s="189" t="b">
        <f>O280=P280</f>
        <v>1</v>
      </c>
    </row>
    <row r="281" spans="1:17" hidden="1" x14ac:dyDescent="0.25">
      <c r="M281" s="78">
        <f>SUM(M280+N280)</f>
        <v>31961254.493150681</v>
      </c>
    </row>
    <row r="282" spans="1:17" x14ac:dyDescent="0.25">
      <c r="M282" s="78">
        <f>SUM(M281:N281)</f>
        <v>31961254.493150681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313" t="s">
        <v>999</v>
      </c>
      <c r="D286" s="314"/>
      <c r="E286" s="315"/>
      <c r="F286" s="316"/>
      <c r="G286" s="1"/>
      <c r="H286" s="303" t="s">
        <v>619</v>
      </c>
      <c r="I286" s="321"/>
      <c r="J286" s="304"/>
      <c r="K286" s="59" t="s">
        <v>905</v>
      </c>
      <c r="L286" s="87">
        <f>SUM(L94+L130+L144+L158+L169+L185+L205+L224+L237+L271+L280)</f>
        <v>5440879320.1391001</v>
      </c>
      <c r="M286" s="87">
        <f>SUM(M94+M130+M144+M158+M169+M185+M205+M224+M237+M271+M280)</f>
        <v>8695602364.2681751</v>
      </c>
      <c r="N286" s="87">
        <f>SUM(N94+N130+N144+N158+N169+N185+N205+N224+N237+N271+N280)</f>
        <v>6090925121.9973154</v>
      </c>
      <c r="O286" s="87">
        <f>SUM(L286+M287)</f>
        <v>20227406806.404591</v>
      </c>
      <c r="P286" s="171"/>
      <c r="Q286" s="171"/>
    </row>
    <row r="287" spans="1:17" ht="22.5" customHeight="1" thickBot="1" x14ac:dyDescent="0.3">
      <c r="C287" s="317"/>
      <c r="D287" s="318"/>
      <c r="E287" s="319"/>
      <c r="F287" s="320"/>
      <c r="H287" s="303" t="s">
        <v>679</v>
      </c>
      <c r="I287" s="321"/>
      <c r="J287" s="304"/>
      <c r="K287" s="215" t="s">
        <v>905</v>
      </c>
      <c r="L287" s="216"/>
      <c r="M287" s="88">
        <f>SUM(M286+N286)</f>
        <v>14786527486.265491</v>
      </c>
      <c r="N287" s="89"/>
      <c r="O287" s="81" t="s">
        <v>743</v>
      </c>
    </row>
    <row r="288" spans="1:17" x14ac:dyDescent="0.25"/>
    <row r="289" x14ac:dyDescent="0.25"/>
    <row r="290" x14ac:dyDescent="0.25"/>
    <row r="291" x14ac:dyDescent="0.25"/>
    <row r="292" x14ac:dyDescent="0.25"/>
    <row r="293" x14ac:dyDescent="0.25"/>
  </sheetData>
  <mergeCells count="379"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</mergeCells>
  <dataValidations disablePrompts="1"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workbookViewId="0">
      <pane ySplit="5" topLeftCell="A150" activePane="bottomLeft" state="frozen"/>
      <selection pane="bottomLeft" activeCell="F211" sqref="F211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6" customWidth="1"/>
    <col min="17" max="17" width="5.85546875" style="186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225" t="s">
        <v>1091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996</v>
      </c>
      <c r="E4" s="113" t="s">
        <v>419</v>
      </c>
      <c r="F4" s="112" t="s">
        <v>420</v>
      </c>
      <c r="G4" s="148" t="s">
        <v>1006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111" t="s">
        <v>427</v>
      </c>
      <c r="L5" s="164"/>
      <c r="M5" s="165"/>
      <c r="N5" s="165"/>
      <c r="O5" s="166" t="s">
        <v>680</v>
      </c>
      <c r="P5" s="186"/>
      <c r="Q5" s="186"/>
      <c r="XFD5" s="1"/>
    </row>
    <row r="6" spans="2:17 16384:16384" ht="26.25" customHeight="1" x14ac:dyDescent="0.25">
      <c r="B6" s="200">
        <v>1</v>
      </c>
      <c r="C6" s="190" t="s">
        <v>753</v>
      </c>
      <c r="D6" s="200"/>
      <c r="E6" s="200" t="s">
        <v>549</v>
      </c>
      <c r="F6" s="19" t="s">
        <v>48</v>
      </c>
      <c r="G6" s="200"/>
      <c r="H6" s="213">
        <v>527.85</v>
      </c>
      <c r="I6" s="20" t="s">
        <v>579</v>
      </c>
      <c r="J6" s="20" t="s">
        <v>1</v>
      </c>
      <c r="K6" s="26">
        <v>262.35000000000002</v>
      </c>
      <c r="L6" s="27">
        <v>26234999.999999978</v>
      </c>
      <c r="M6" s="27">
        <v>16775003.887679493</v>
      </c>
      <c r="N6" s="27">
        <v>16313629.715060236</v>
      </c>
      <c r="O6" s="56">
        <f>SUM(L6:N6)</f>
        <v>59323633.602739707</v>
      </c>
    </row>
    <row r="7" spans="2:17 16384:16384" ht="26.25" customHeight="1" x14ac:dyDescent="0.25">
      <c r="B7" s="210"/>
      <c r="C7" s="230"/>
      <c r="D7" s="210"/>
      <c r="E7" s="210"/>
      <c r="F7" s="19" t="s">
        <v>49</v>
      </c>
      <c r="G7" s="210"/>
      <c r="H7" s="213"/>
      <c r="I7" s="47" t="s">
        <v>577</v>
      </c>
      <c r="J7" s="47" t="s">
        <v>10</v>
      </c>
      <c r="K7" s="47">
        <v>265.5</v>
      </c>
      <c r="L7" s="27">
        <v>26550000</v>
      </c>
      <c r="M7" s="49">
        <v>41294365.217589408</v>
      </c>
      <c r="N7" s="49">
        <v>21176490.391999628</v>
      </c>
      <c r="O7" s="56">
        <f>SUM(L7:N7)</f>
        <v>89020855.60958904</v>
      </c>
    </row>
    <row r="8" spans="2:17 16384:16384" ht="23.25" customHeight="1" x14ac:dyDescent="0.25">
      <c r="B8" s="201"/>
      <c r="C8" s="231"/>
      <c r="D8" s="201"/>
      <c r="E8" s="201"/>
      <c r="F8" s="25" t="s">
        <v>63</v>
      </c>
      <c r="G8" s="201"/>
      <c r="H8" s="26">
        <v>100</v>
      </c>
      <c r="I8" s="20" t="s">
        <v>580</v>
      </c>
      <c r="J8" s="20" t="s">
        <v>1</v>
      </c>
      <c r="K8" s="20">
        <v>100</v>
      </c>
      <c r="L8" s="27">
        <v>4999999.9999999991</v>
      </c>
      <c r="M8" s="22">
        <v>3683857.420042784</v>
      </c>
      <c r="N8" s="22">
        <v>4343582.579957216</v>
      </c>
      <c r="O8" s="56">
        <f>SUM(L8:N8)</f>
        <v>13027440</v>
      </c>
    </row>
    <row r="9" spans="2:17 16384:16384" ht="22.5" customHeight="1" x14ac:dyDescent="0.25">
      <c r="B9" s="200">
        <v>2</v>
      </c>
      <c r="C9" s="190" t="s">
        <v>754</v>
      </c>
      <c r="D9" s="200"/>
      <c r="E9" s="200" t="s">
        <v>549</v>
      </c>
      <c r="F9" s="19" t="s">
        <v>50</v>
      </c>
      <c r="G9" s="200" t="s">
        <v>899</v>
      </c>
      <c r="H9" s="192">
        <v>540</v>
      </c>
      <c r="I9" s="20" t="s">
        <v>581</v>
      </c>
      <c r="J9" s="20" t="s">
        <v>1</v>
      </c>
      <c r="K9" s="20">
        <v>284</v>
      </c>
      <c r="L9" s="27">
        <v>23114151.260273978</v>
      </c>
      <c r="M9" s="22">
        <v>7150564.3045809716</v>
      </c>
      <c r="N9" s="22">
        <v>3822837.8871998503</v>
      </c>
      <c r="O9" s="56">
        <f>SUM(L9:N9)</f>
        <v>34087553.452054799</v>
      </c>
    </row>
    <row r="10" spans="2:17 16384:16384" ht="22.5" customHeight="1" x14ac:dyDescent="0.25">
      <c r="B10" s="201"/>
      <c r="C10" s="191"/>
      <c r="D10" s="201"/>
      <c r="E10" s="201"/>
      <c r="F10" s="19" t="s">
        <v>51</v>
      </c>
      <c r="G10" s="201"/>
      <c r="H10" s="193"/>
      <c r="I10" s="20" t="s">
        <v>93</v>
      </c>
      <c r="J10" s="20" t="s">
        <v>10</v>
      </c>
      <c r="K10" s="20">
        <v>256</v>
      </c>
      <c r="L10" s="27">
        <v>25600000.000000007</v>
      </c>
      <c r="M10" s="22">
        <v>7900797.5603002422</v>
      </c>
      <c r="N10" s="22">
        <v>3006178.6451792084</v>
      </c>
      <c r="O10" s="56">
        <f>SUM(L10:N10)</f>
        <v>36506976.205479458</v>
      </c>
    </row>
    <row r="11" spans="2:17 16384:16384" ht="12" thickBot="1" x14ac:dyDescent="0.3"/>
    <row r="12" spans="2:17 16384:16384" s="2" customFormat="1" ht="22.5" customHeight="1" thickBot="1" x14ac:dyDescent="0.3">
      <c r="E12" s="197" t="s">
        <v>549</v>
      </c>
      <c r="F12" s="199"/>
      <c r="G12" s="59" t="s">
        <v>905</v>
      </c>
      <c r="H12" s="205" t="s">
        <v>4</v>
      </c>
      <c r="I12" s="206"/>
      <c r="J12" s="207"/>
      <c r="K12" s="59" t="s">
        <v>905</v>
      </c>
      <c r="L12" s="79">
        <f>SUM(L6:L11)</f>
        <v>106499151.26027396</v>
      </c>
      <c r="M12" s="79">
        <f>SUM(M6:M11)</f>
        <v>76804588.390192911</v>
      </c>
      <c r="N12" s="79">
        <f>SUM(N6:N11)</f>
        <v>48662719.219396144</v>
      </c>
      <c r="O12" s="79">
        <f>SUM(O6:O11)</f>
        <v>231966458.86986297</v>
      </c>
      <c r="P12" s="187">
        <f>SUM(L12:N12)</f>
        <v>231966458.869863</v>
      </c>
      <c r="Q12" s="186" t="b">
        <f>O12=P12</f>
        <v>1</v>
      </c>
      <c r="XFD12" s="1"/>
    </row>
    <row r="13" spans="2:17 16384:16384" x14ac:dyDescent="0.25">
      <c r="L13" s="174"/>
      <c r="M13" s="78">
        <f>SUM(M12:N12)</f>
        <v>125467307.60958906</v>
      </c>
      <c r="N13" s="174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996</v>
      </c>
      <c r="E17" s="113" t="s">
        <v>419</v>
      </c>
      <c r="F17" s="112" t="s">
        <v>420</v>
      </c>
      <c r="G17" s="148" t="s">
        <v>1006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194" t="s">
        <v>743</v>
      </c>
      <c r="C18" s="195"/>
      <c r="D18" s="195"/>
      <c r="E18" s="195"/>
      <c r="F18" s="195"/>
      <c r="G18" s="196"/>
      <c r="H18" s="50" t="s">
        <v>427</v>
      </c>
      <c r="I18" s="208" t="s">
        <v>743</v>
      </c>
      <c r="J18" s="209"/>
      <c r="K18" s="51" t="s">
        <v>427</v>
      </c>
      <c r="L18" s="164"/>
      <c r="M18" s="165"/>
      <c r="N18" s="165"/>
      <c r="O18" s="166" t="s">
        <v>680</v>
      </c>
      <c r="P18" s="186"/>
      <c r="Q18" s="186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12176295.840863105</v>
      </c>
      <c r="N19" s="22">
        <v>12023155.12489032</v>
      </c>
      <c r="O19" s="56">
        <f>SUM(L19:N19)</f>
        <v>27744681.56849315</v>
      </c>
    </row>
    <row r="20" spans="2:17 16384:16384" ht="25.5" customHeight="1" x14ac:dyDescent="0.25">
      <c r="B20" s="200">
        <v>2</v>
      </c>
      <c r="C20" s="190" t="s">
        <v>756</v>
      </c>
      <c r="D20" s="200"/>
      <c r="E20" s="200" t="s">
        <v>526</v>
      </c>
      <c r="F20" s="19" t="s">
        <v>43</v>
      </c>
      <c r="G20" s="200" t="s">
        <v>899</v>
      </c>
      <c r="H20" s="192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1"/>
      <c r="C21" s="191"/>
      <c r="D21" s="201"/>
      <c r="E21" s="201"/>
      <c r="F21" s="19" t="s">
        <v>44</v>
      </c>
      <c r="G21" s="201"/>
      <c r="H21" s="193"/>
      <c r="I21" s="20" t="s">
        <v>576</v>
      </c>
      <c r="J21" s="20" t="s">
        <v>10</v>
      </c>
      <c r="K21" s="20">
        <v>241.65</v>
      </c>
      <c r="L21" s="22">
        <v>0.86815068311989307</v>
      </c>
      <c r="M21" s="22">
        <v>-2.814036402392061E-2</v>
      </c>
      <c r="N21" s="22">
        <v>2.814036402392061E-2</v>
      </c>
      <c r="O21" s="56">
        <f>SUM(L21:N21)</f>
        <v>0.86815068311989307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197" t="s">
        <v>667</v>
      </c>
      <c r="F24" s="199"/>
      <c r="G24" s="59" t="s">
        <v>905</v>
      </c>
      <c r="H24" s="205" t="s">
        <v>4</v>
      </c>
      <c r="I24" s="206"/>
      <c r="J24" s="207"/>
      <c r="K24" s="59" t="s">
        <v>905</v>
      </c>
      <c r="L24" s="79">
        <f>SUM(L19:L23)</f>
        <v>3545231.4708904084</v>
      </c>
      <c r="M24" s="79">
        <f>SUM(M19:M23)</f>
        <v>12176295.812722741</v>
      </c>
      <c r="N24" s="79">
        <f>SUM(N19:N23)</f>
        <v>12023155.153030684</v>
      </c>
      <c r="O24" s="79">
        <f>SUM(O19:O23)</f>
        <v>27744682.436643831</v>
      </c>
      <c r="P24" s="187">
        <f>SUM(L24:N24)</f>
        <v>27744682.436643831</v>
      </c>
      <c r="Q24" s="186" t="b">
        <f>O24=P24</f>
        <v>1</v>
      </c>
      <c r="XFD24" s="1"/>
    </row>
    <row r="25" spans="2:17 16384:16384" x14ac:dyDescent="0.25">
      <c r="L25" s="174"/>
      <c r="M25" s="78">
        <f>SUM(M24:N24)</f>
        <v>24199450.965753425</v>
      </c>
      <c r="N25" s="174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996</v>
      </c>
      <c r="E29" s="113" t="s">
        <v>419</v>
      </c>
      <c r="F29" s="112" t="s">
        <v>420</v>
      </c>
      <c r="G29" s="148" t="s">
        <v>1006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194" t="s">
        <v>743</v>
      </c>
      <c r="C30" s="195"/>
      <c r="D30" s="195"/>
      <c r="E30" s="195"/>
      <c r="F30" s="195"/>
      <c r="G30" s="196"/>
      <c r="H30" s="50" t="s">
        <v>427</v>
      </c>
      <c r="I30" s="208" t="s">
        <v>743</v>
      </c>
      <c r="J30" s="209"/>
      <c r="K30" s="51" t="s">
        <v>427</v>
      </c>
      <c r="L30" s="164"/>
      <c r="M30" s="165"/>
      <c r="N30" s="165"/>
      <c r="O30" s="166" t="s">
        <v>680</v>
      </c>
      <c r="P30" s="186"/>
      <c r="Q30" s="186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1933372.8809294421</v>
      </c>
      <c r="N31" s="22">
        <v>1986146.1190705579</v>
      </c>
      <c r="O31" s="56">
        <f>SUM(L31:N31)</f>
        <v>4618493.7808219176</v>
      </c>
    </row>
    <row r="32" spans="2:17 16384:16384" ht="26.25" customHeight="1" x14ac:dyDescent="0.25">
      <c r="B32" s="57">
        <v>2</v>
      </c>
      <c r="C32" s="155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11177150.286482647</v>
      </c>
      <c r="N32" s="22">
        <v>10539338.371051602</v>
      </c>
      <c r="O32" s="56">
        <f>SUM(L32:N32)</f>
        <v>26716488.657534249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1.1643835613504052</v>
      </c>
      <c r="M33" s="22">
        <v>0</v>
      </c>
      <c r="N33" s="22">
        <v>0</v>
      </c>
      <c r="O33" s="56">
        <f>SUM(L33:N33)</f>
        <v>1.1643835613504052</v>
      </c>
    </row>
    <row r="34" spans="2:17 16384:16384" ht="22.5" customHeight="1" x14ac:dyDescent="0.25">
      <c r="B34" s="200">
        <v>4</v>
      </c>
      <c r="C34" s="190" t="s">
        <v>1047</v>
      </c>
      <c r="D34" s="200"/>
      <c r="E34" s="200" t="s">
        <v>548</v>
      </c>
      <c r="F34" s="19" t="s">
        <v>40</v>
      </c>
      <c r="G34" s="200" t="s">
        <v>899</v>
      </c>
      <c r="H34" s="192">
        <v>198</v>
      </c>
      <c r="I34" s="20" t="s">
        <v>616</v>
      </c>
      <c r="J34" s="20" t="s">
        <v>1</v>
      </c>
      <c r="K34" s="20">
        <v>99</v>
      </c>
      <c r="L34" s="22">
        <v>0.31849315110594034</v>
      </c>
      <c r="M34" s="22">
        <v>0</v>
      </c>
      <c r="N34" s="22">
        <v>0</v>
      </c>
      <c r="O34" s="56">
        <f>SUM(L34:N34)</f>
        <v>0.31849315110594034</v>
      </c>
    </row>
    <row r="35" spans="2:17 16384:16384" ht="22.5" customHeight="1" x14ac:dyDescent="0.25">
      <c r="B35" s="201"/>
      <c r="C35" s="191"/>
      <c r="D35" s="201"/>
      <c r="E35" s="201"/>
      <c r="F35" s="19" t="s">
        <v>41</v>
      </c>
      <c r="G35" s="201"/>
      <c r="H35" s="193"/>
      <c r="I35" s="20" t="s">
        <v>42</v>
      </c>
      <c r="J35" s="20" t="s">
        <v>10</v>
      </c>
      <c r="K35" s="20">
        <v>67.13</v>
      </c>
      <c r="L35" s="22">
        <v>0.79452054807916284</v>
      </c>
      <c r="M35" s="22">
        <v>-1.1349221238075463E-3</v>
      </c>
      <c r="N35" s="22">
        <v>1.1349221238075463E-3</v>
      </c>
      <c r="O35" s="56">
        <f>SUM(L35:N35)</f>
        <v>0.79452054807916284</v>
      </c>
    </row>
    <row r="36" spans="2:17 16384:16384" ht="12" thickBot="1" x14ac:dyDescent="0.3"/>
    <row r="37" spans="2:17 16384:16384" s="2" customFormat="1" ht="22.5" customHeight="1" thickBot="1" x14ac:dyDescent="0.3">
      <c r="E37" s="197" t="s">
        <v>548</v>
      </c>
      <c r="F37" s="199"/>
      <c r="G37" s="59" t="s">
        <v>905</v>
      </c>
      <c r="H37" s="205" t="s">
        <v>4</v>
      </c>
      <c r="I37" s="206"/>
      <c r="J37" s="207"/>
      <c r="K37" s="59" t="s">
        <v>905</v>
      </c>
      <c r="L37" s="79">
        <f>SUM(L31:L36)</f>
        <v>5698977.0582191776</v>
      </c>
      <c r="M37" s="79">
        <f>SUM(M31:M36)</f>
        <v>13110523.166277166</v>
      </c>
      <c r="N37" s="79">
        <f>SUM(N31:N36)</f>
        <v>12525484.491257083</v>
      </c>
      <c r="O37" s="79">
        <f>SUM(O31:O36)</f>
        <v>31334984.715753429</v>
      </c>
      <c r="P37" s="187">
        <f>SUM(L37:N37)</f>
        <v>31334984.715753425</v>
      </c>
      <c r="Q37" s="186" t="b">
        <f>O37=P37</f>
        <v>1</v>
      </c>
      <c r="XFD37" s="1"/>
    </row>
    <row r="38" spans="2:17 16384:16384" x14ac:dyDescent="0.25">
      <c r="L38" s="174"/>
      <c r="M38" s="78">
        <f>SUM(M37:N37)</f>
        <v>25636007.657534249</v>
      </c>
      <c r="N38" s="174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996</v>
      </c>
      <c r="E42" s="113" t="s">
        <v>419</v>
      </c>
      <c r="F42" s="112" t="s">
        <v>420</v>
      </c>
      <c r="G42" s="148" t="s">
        <v>1006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194" t="s">
        <v>743</v>
      </c>
      <c r="C43" s="195"/>
      <c r="D43" s="195"/>
      <c r="E43" s="195"/>
      <c r="F43" s="195"/>
      <c r="G43" s="196"/>
      <c r="H43" s="50" t="s">
        <v>427</v>
      </c>
      <c r="I43" s="208" t="s">
        <v>743</v>
      </c>
      <c r="J43" s="209"/>
      <c r="K43" s="51" t="s">
        <v>427</v>
      </c>
      <c r="L43" s="164"/>
      <c r="M43" s="165"/>
      <c r="N43" s="165"/>
      <c r="O43" s="166" t="s">
        <v>680</v>
      </c>
      <c r="P43" s="186"/>
      <c r="Q43" s="186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324931.88913980115</v>
      </c>
      <c r="N44" s="22">
        <v>364029.11086019885</v>
      </c>
      <c r="O44" s="56">
        <f>SUM(L44:N44)</f>
        <v>872701.87671232875</v>
      </c>
    </row>
    <row r="45" spans="2:17 16384:16384" ht="12" thickBot="1" x14ac:dyDescent="0.3"/>
    <row r="46" spans="2:17 16384:16384" s="2" customFormat="1" ht="22.5" customHeight="1" thickBot="1" x14ac:dyDescent="0.3">
      <c r="E46" s="197" t="s">
        <v>609</v>
      </c>
      <c r="F46" s="199"/>
      <c r="G46" s="59" t="s">
        <v>905</v>
      </c>
      <c r="H46" s="205" t="s">
        <v>4</v>
      </c>
      <c r="I46" s="206"/>
      <c r="J46" s="207"/>
      <c r="K46" s="59" t="s">
        <v>905</v>
      </c>
      <c r="L46" s="79">
        <f>SUM(L44:L45)</f>
        <v>183740.87671232875</v>
      </c>
      <c r="M46" s="79">
        <f>SUM(M44:M45)</f>
        <v>324931.88913980115</v>
      </c>
      <c r="N46" s="79">
        <f>SUM(N44:N45)</f>
        <v>364029.11086019885</v>
      </c>
      <c r="O46" s="79">
        <f>SUM(O44:O45)</f>
        <v>872701.87671232875</v>
      </c>
      <c r="P46" s="187">
        <f>SUM(L46:N46)</f>
        <v>872701.87671232875</v>
      </c>
      <c r="Q46" s="186" t="b">
        <f>O46=P46</f>
        <v>1</v>
      </c>
      <c r="XFD46" s="1"/>
    </row>
    <row r="47" spans="2:17 16384:16384" x14ac:dyDescent="0.25">
      <c r="L47" s="174"/>
      <c r="M47" s="78">
        <f>SUM(M46:N46)</f>
        <v>688961</v>
      </c>
      <c r="N47" s="174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996</v>
      </c>
      <c r="E51" s="113" t="s">
        <v>419</v>
      </c>
      <c r="F51" s="112" t="s">
        <v>420</v>
      </c>
      <c r="G51" s="148" t="s">
        <v>1006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194" t="s">
        <v>743</v>
      </c>
      <c r="C52" s="195"/>
      <c r="D52" s="195"/>
      <c r="E52" s="195"/>
      <c r="F52" s="195"/>
      <c r="G52" s="196"/>
      <c r="H52" s="50" t="s">
        <v>427</v>
      </c>
      <c r="I52" s="208" t="s">
        <v>743</v>
      </c>
      <c r="J52" s="209"/>
      <c r="K52" s="51" t="s">
        <v>427</v>
      </c>
      <c r="L52" s="164"/>
      <c r="M52" s="165"/>
      <c r="N52" s="165"/>
      <c r="O52" s="166" t="s">
        <v>680</v>
      </c>
      <c r="P52" s="186"/>
      <c r="Q52" s="186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5586774.4365545148</v>
      </c>
      <c r="N53" s="22">
        <v>5967724.5634454852</v>
      </c>
      <c r="O53" s="56">
        <f>SUM(L53:N53)</f>
        <v>13829777.534246575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0">
        <v>3</v>
      </c>
      <c r="C55" s="190" t="s">
        <v>819</v>
      </c>
      <c r="D55" s="200"/>
      <c r="E55" s="200" t="s">
        <v>508</v>
      </c>
      <c r="F55" s="19" t="s">
        <v>35</v>
      </c>
      <c r="G55" s="200"/>
      <c r="H55" s="192">
        <v>444.15</v>
      </c>
      <c r="I55" s="20" t="s">
        <v>36</v>
      </c>
      <c r="J55" s="20" t="s">
        <v>1</v>
      </c>
      <c r="K55" s="20">
        <v>216.45</v>
      </c>
      <c r="L55" s="22">
        <v>21645000</v>
      </c>
      <c r="M55" s="22">
        <v>19540131.422359727</v>
      </c>
      <c r="N55" s="22">
        <v>11047714.964626571</v>
      </c>
      <c r="O55" s="56">
        <f>SUM(L55:N55)</f>
        <v>52232846.3869863</v>
      </c>
    </row>
    <row r="56" spans="2:17 16384:16384" ht="22.5" customHeight="1" x14ac:dyDescent="0.25">
      <c r="B56" s="201"/>
      <c r="C56" s="191"/>
      <c r="D56" s="201"/>
      <c r="E56" s="201"/>
      <c r="F56" s="19" t="s">
        <v>37</v>
      </c>
      <c r="G56" s="201"/>
      <c r="H56" s="193"/>
      <c r="I56" s="20" t="s">
        <v>590</v>
      </c>
      <c r="J56" s="20" t="s">
        <v>10</v>
      </c>
      <c r="K56" s="20">
        <v>227.7</v>
      </c>
      <c r="L56" s="22">
        <v>22769999.999999989</v>
      </c>
      <c r="M56" s="22">
        <v>20022808.569717404</v>
      </c>
      <c r="N56" s="22">
        <v>11148882.902885344</v>
      </c>
      <c r="O56" s="56">
        <f>SUM(L56:N56)</f>
        <v>53941691.47260274</v>
      </c>
    </row>
    <row r="57" spans="2:17 16384:16384" ht="12" thickBot="1" x14ac:dyDescent="0.3"/>
    <row r="58" spans="2:17 16384:16384" s="2" customFormat="1" ht="22.5" customHeight="1" thickBot="1" x14ac:dyDescent="0.3">
      <c r="E58" s="197" t="s">
        <v>508</v>
      </c>
      <c r="F58" s="199"/>
      <c r="G58" s="59" t="s">
        <v>905</v>
      </c>
      <c r="H58" s="205" t="s">
        <v>4</v>
      </c>
      <c r="I58" s="206"/>
      <c r="J58" s="207"/>
      <c r="K58" s="59" t="s">
        <v>905</v>
      </c>
      <c r="L58" s="79">
        <f>SUM(L53:L57)</f>
        <v>46690278.534246564</v>
      </c>
      <c r="M58" s="79">
        <f>SUM(M53:M57)</f>
        <v>45149714.428631648</v>
      </c>
      <c r="N58" s="79">
        <f>SUM(N53:N57)</f>
        <v>28164322.430957399</v>
      </c>
      <c r="O58" s="79">
        <f>SUM(O53:O57)</f>
        <v>120004315.39383562</v>
      </c>
      <c r="P58" s="187">
        <f>SUM(L58:N58)</f>
        <v>120004315.3938356</v>
      </c>
      <c r="Q58" s="186" t="b">
        <f>O58=P58</f>
        <v>1</v>
      </c>
      <c r="XFD58" s="1"/>
    </row>
    <row r="59" spans="2:17 16384:16384" x14ac:dyDescent="0.25">
      <c r="L59" s="174"/>
      <c r="M59" s="78">
        <f>SUM(M58:N58)</f>
        <v>73314036.85958904</v>
      </c>
      <c r="N59" s="174"/>
    </row>
    <row r="60" spans="2:17 16384:16384" x14ac:dyDescent="0.25">
      <c r="M60" s="78"/>
    </row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996</v>
      </c>
      <c r="E63" s="113" t="s">
        <v>419</v>
      </c>
      <c r="F63" s="112" t="s">
        <v>420</v>
      </c>
      <c r="G63" s="148" t="s">
        <v>1006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194" t="s">
        <v>743</v>
      </c>
      <c r="C64" s="195"/>
      <c r="D64" s="195"/>
      <c r="E64" s="195"/>
      <c r="F64" s="195"/>
      <c r="G64" s="196"/>
      <c r="H64" s="50" t="s">
        <v>427</v>
      </c>
      <c r="I64" s="208" t="s">
        <v>743</v>
      </c>
      <c r="J64" s="209"/>
      <c r="K64" s="51" t="s">
        <v>427</v>
      </c>
      <c r="L64" s="164"/>
      <c r="M64" s="165"/>
      <c r="N64" s="165"/>
      <c r="O64" s="166" t="s">
        <v>680</v>
      </c>
      <c r="P64" s="186"/>
      <c r="Q64" s="186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741604.87671232969</v>
      </c>
      <c r="M65" s="22">
        <v>1835053.930410021</v>
      </c>
      <c r="N65" s="22">
        <v>1608539.069589979</v>
      </c>
      <c r="O65" s="56">
        <f t="shared" ref="O65:O95" si="0">SUM(L65:N65)</f>
        <v>4185197.8767123297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</v>
      </c>
      <c r="M66" s="22">
        <v>4014600.7468356155</v>
      </c>
      <c r="N66" s="22">
        <v>4009575.8319315072</v>
      </c>
      <c r="O66" s="56">
        <f t="shared" si="0"/>
        <v>9274176.5787671227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435.50469956833047</v>
      </c>
      <c r="N67" s="22">
        <v>436.49530043166953</v>
      </c>
      <c r="O67" s="56">
        <f t="shared" si="0"/>
        <v>7106.8630136996508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5364979.4991341718</v>
      </c>
      <c r="N68" s="22">
        <v>6395990.5008658282</v>
      </c>
      <c r="O68" s="56">
        <f t="shared" si="0"/>
        <v>16943070.726027396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3654593.8503828105</v>
      </c>
      <c r="N69" s="22">
        <v>4431835.1496171895</v>
      </c>
      <c r="O69" s="56">
        <f t="shared" si="0"/>
        <v>11992708.232876714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417860.54794520506</v>
      </c>
      <c r="M70" s="22">
        <v>233431.54699718539</v>
      </c>
      <c r="N70" s="22">
        <v>296808.45300281461</v>
      </c>
      <c r="O70" s="56">
        <f t="shared" si="0"/>
        <v>948100.54794520512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0.43493150779977441</v>
      </c>
      <c r="M71" s="22">
        <v>0</v>
      </c>
      <c r="N71" s="22">
        <v>0</v>
      </c>
      <c r="O71" s="56">
        <f>SUM(L71:N71)</f>
        <v>0.43493150779977441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8358566.5753424643</v>
      </c>
      <c r="M72" s="22">
        <v>5036626.7794970917</v>
      </c>
      <c r="N72" s="22">
        <v>6085522.2205029083</v>
      </c>
      <c r="O72" s="56">
        <f t="shared" si="0"/>
        <v>19480715.575342465</v>
      </c>
    </row>
    <row r="73" spans="1:15" ht="22.5" customHeight="1" x14ac:dyDescent="0.25">
      <c r="B73" s="200">
        <v>9</v>
      </c>
      <c r="C73" s="190" t="s">
        <v>800</v>
      </c>
      <c r="D73" s="200"/>
      <c r="E73" s="200" t="s">
        <v>483</v>
      </c>
      <c r="F73" s="19" t="s">
        <v>213</v>
      </c>
      <c r="G73" s="200"/>
      <c r="H73" s="192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2725772.3772039786</v>
      </c>
      <c r="N73" s="22">
        <v>2950209.6227960214</v>
      </c>
      <c r="O73" s="56">
        <f t="shared" si="0"/>
        <v>12400419.643835619</v>
      </c>
    </row>
    <row r="74" spans="1:15" ht="22.5" customHeight="1" x14ac:dyDescent="0.25">
      <c r="B74" s="210"/>
      <c r="C74" s="211"/>
      <c r="D74" s="210"/>
      <c r="E74" s="210"/>
      <c r="F74" s="19" t="s">
        <v>214</v>
      </c>
      <c r="G74" s="210"/>
      <c r="H74" s="232"/>
      <c r="I74" s="20" t="s">
        <v>467</v>
      </c>
      <c r="J74" s="20" t="s">
        <v>10</v>
      </c>
      <c r="K74" s="20">
        <v>48</v>
      </c>
      <c r="L74" s="22">
        <v>2409775.0000000005</v>
      </c>
      <c r="M74" s="22">
        <v>2026130.3015616438</v>
      </c>
      <c r="N74" s="22">
        <v>1111950.1984383562</v>
      </c>
      <c r="O74" s="56">
        <f t="shared" si="0"/>
        <v>5547855.5</v>
      </c>
    </row>
    <row r="75" spans="1:15" ht="22.5" customHeight="1" x14ac:dyDescent="0.25">
      <c r="B75" s="201"/>
      <c r="C75" s="191"/>
      <c r="D75" s="201"/>
      <c r="E75" s="201"/>
      <c r="F75" s="19" t="s">
        <v>392</v>
      </c>
      <c r="G75" s="201"/>
      <c r="H75" s="193"/>
      <c r="I75" s="20" t="s">
        <v>451</v>
      </c>
      <c r="J75" s="20" t="s">
        <v>186</v>
      </c>
      <c r="K75" s="20">
        <v>223.08</v>
      </c>
      <c r="L75" s="22">
        <v>11154941.684931507</v>
      </c>
      <c r="M75" s="22">
        <v>8379377.4804984052</v>
      </c>
      <c r="N75" s="22">
        <v>4879095.5195015948</v>
      </c>
      <c r="O75" s="56">
        <f t="shared" si="0"/>
        <v>24413414.684931509</v>
      </c>
    </row>
    <row r="76" spans="1:15" ht="38.25" customHeight="1" x14ac:dyDescent="0.25">
      <c r="B76" s="19">
        <v>10</v>
      </c>
      <c r="C76" s="161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0.60616438463330269</v>
      </c>
      <c r="M77" s="22">
        <v>-4.8161005864863944E-2</v>
      </c>
      <c r="N77" s="22">
        <v>4.8161005864863944E-2</v>
      </c>
      <c r="O77" s="56">
        <f>SUM(L77:N77)</f>
        <v>0.60616438463330269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0">
        <v>13</v>
      </c>
      <c r="C79" s="202" t="s">
        <v>1038</v>
      </c>
      <c r="D79" s="200"/>
      <c r="E79" s="200" t="s">
        <v>483</v>
      </c>
      <c r="F79" s="19" t="s">
        <v>610</v>
      </c>
      <c r="G79" s="200"/>
      <c r="H79" s="192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4550307.5063548507</v>
      </c>
      <c r="N79" s="22">
        <v>2092096.0193300804</v>
      </c>
      <c r="O79" s="56">
        <f t="shared" si="0"/>
        <v>15667153.647260271</v>
      </c>
    </row>
    <row r="80" spans="1:15" ht="22.5" customHeight="1" x14ac:dyDescent="0.25">
      <c r="B80" s="201"/>
      <c r="C80" s="191"/>
      <c r="D80" s="201"/>
      <c r="E80" s="201"/>
      <c r="F80" s="19" t="s">
        <v>611</v>
      </c>
      <c r="G80" s="201"/>
      <c r="H80" s="193"/>
      <c r="I80" s="20" t="s">
        <v>608</v>
      </c>
      <c r="J80" s="20" t="s">
        <v>10</v>
      </c>
      <c r="K80" s="20">
        <v>168.21</v>
      </c>
      <c r="L80" s="22">
        <v>13484847.452054795</v>
      </c>
      <c r="M80" s="22">
        <v>5715141.6567860767</v>
      </c>
      <c r="N80" s="22">
        <v>3094340.3363646087</v>
      </c>
      <c r="O80" s="56">
        <f t="shared" si="0"/>
        <v>22294329.44520548</v>
      </c>
    </row>
    <row r="81" spans="2:15" ht="22.5" customHeight="1" x14ac:dyDescent="0.25">
      <c r="B81" s="200">
        <v>14</v>
      </c>
      <c r="C81" s="190" t="s">
        <v>830</v>
      </c>
      <c r="D81" s="200"/>
      <c r="E81" s="200" t="s">
        <v>483</v>
      </c>
      <c r="F81" s="19" t="s">
        <v>612</v>
      </c>
      <c r="G81" s="200"/>
      <c r="H81" s="192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2465087.7755319942</v>
      </c>
      <c r="N81" s="22">
        <v>1192047.7518652659</v>
      </c>
      <c r="O81" s="56">
        <f t="shared" si="0"/>
        <v>9230959.070205478</v>
      </c>
    </row>
    <row r="82" spans="2:15" ht="22.5" customHeight="1" x14ac:dyDescent="0.25">
      <c r="B82" s="201"/>
      <c r="C82" s="191"/>
      <c r="D82" s="201"/>
      <c r="E82" s="201"/>
      <c r="F82" s="19" t="s">
        <v>613</v>
      </c>
      <c r="G82" s="201"/>
      <c r="H82" s="193"/>
      <c r="I82" s="20" t="s">
        <v>608</v>
      </c>
      <c r="J82" s="20" t="s">
        <v>10</v>
      </c>
      <c r="K82" s="20">
        <v>206.01</v>
      </c>
      <c r="L82" s="22">
        <v>8980169.9863013737</v>
      </c>
      <c r="M82" s="22">
        <v>3322888.1634064554</v>
      </c>
      <c r="N82" s="22">
        <v>1658472.6653606682</v>
      </c>
      <c r="O82" s="56">
        <f t="shared" si="0"/>
        <v>13961530.815068498</v>
      </c>
    </row>
    <row r="83" spans="2:15" ht="22.5" customHeight="1" x14ac:dyDescent="0.25">
      <c r="B83" s="200">
        <v>15</v>
      </c>
      <c r="C83" s="190" t="s">
        <v>831</v>
      </c>
      <c r="D83" s="200"/>
      <c r="E83" s="200" t="s">
        <v>483</v>
      </c>
      <c r="F83" s="19" t="s">
        <v>614</v>
      </c>
      <c r="G83" s="200"/>
      <c r="H83" s="192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1477536.9855089134</v>
      </c>
      <c r="N83" s="22">
        <v>757963.01449108659</v>
      </c>
      <c r="O83" s="56">
        <f t="shared" si="0"/>
        <v>6107204.9948630147</v>
      </c>
    </row>
    <row r="84" spans="2:15" ht="22.5" customHeight="1" x14ac:dyDescent="0.25">
      <c r="B84" s="201"/>
      <c r="C84" s="191"/>
      <c r="D84" s="201"/>
      <c r="E84" s="201"/>
      <c r="F84" s="19" t="s">
        <v>615</v>
      </c>
      <c r="G84" s="201"/>
      <c r="H84" s="193"/>
      <c r="I84" s="20" t="s">
        <v>608</v>
      </c>
      <c r="J84" s="20" t="s">
        <v>10</v>
      </c>
      <c r="K84" s="20">
        <v>186.21</v>
      </c>
      <c r="L84" s="22">
        <v>7964100.0719178077</v>
      </c>
      <c r="M84" s="22">
        <v>2944671.4159044847</v>
      </c>
      <c r="N84" s="22">
        <v>1461917.0156023644</v>
      </c>
      <c r="O84" s="56">
        <f t="shared" si="0"/>
        <v>12370688.503424658</v>
      </c>
    </row>
    <row r="85" spans="2:15" ht="22.5" customHeight="1" x14ac:dyDescent="0.25">
      <c r="B85" s="200">
        <v>16</v>
      </c>
      <c r="C85" s="190" t="s">
        <v>832</v>
      </c>
      <c r="D85" s="200"/>
      <c r="E85" s="200" t="s">
        <v>483</v>
      </c>
      <c r="F85" s="19" t="s">
        <v>12</v>
      </c>
      <c r="G85" s="200"/>
      <c r="H85" s="192">
        <v>540</v>
      </c>
      <c r="I85" s="20" t="s">
        <v>605</v>
      </c>
      <c r="J85" s="20" t="s">
        <v>1</v>
      </c>
      <c r="K85" s="20">
        <v>362.79</v>
      </c>
      <c r="L85" s="22">
        <v>9069751.0719178077</v>
      </c>
      <c r="M85" s="22">
        <v>2940965.0958744609</v>
      </c>
      <c r="N85" s="22">
        <v>1424733.3322077314</v>
      </c>
      <c r="O85" s="56">
        <f t="shared" si="0"/>
        <v>13435449.5</v>
      </c>
    </row>
    <row r="86" spans="2:15" ht="22.5" customHeight="1" x14ac:dyDescent="0.25">
      <c r="B86" s="201"/>
      <c r="C86" s="191"/>
      <c r="D86" s="201"/>
      <c r="E86" s="201"/>
      <c r="F86" s="19" t="s">
        <v>13</v>
      </c>
      <c r="G86" s="201"/>
      <c r="H86" s="193"/>
      <c r="I86" s="20" t="s">
        <v>14</v>
      </c>
      <c r="J86" s="20" t="s">
        <v>10</v>
      </c>
      <c r="K86" s="20">
        <v>177.21</v>
      </c>
      <c r="L86" s="22">
        <v>6645375.4109589029</v>
      </c>
      <c r="M86" s="22">
        <v>2108369.6613240759</v>
      </c>
      <c r="N86" s="22">
        <v>944063.58867592423</v>
      </c>
      <c r="O86" s="56">
        <f t="shared" si="0"/>
        <v>9697808.6609589029</v>
      </c>
    </row>
    <row r="87" spans="2:15" ht="22.5" customHeight="1" x14ac:dyDescent="0.25">
      <c r="B87" s="200">
        <v>17</v>
      </c>
      <c r="C87" s="190" t="s">
        <v>833</v>
      </c>
      <c r="D87" s="200"/>
      <c r="E87" s="200" t="s">
        <v>483</v>
      </c>
      <c r="F87" s="32" t="s">
        <v>15</v>
      </c>
      <c r="G87" s="200" t="s">
        <v>899</v>
      </c>
      <c r="H87" s="192">
        <v>540</v>
      </c>
      <c r="I87" s="20" t="s">
        <v>2</v>
      </c>
      <c r="J87" s="20" t="s">
        <v>1</v>
      </c>
      <c r="K87" s="20">
        <v>362.79</v>
      </c>
      <c r="L87" s="22">
        <v>4030141.2551369849</v>
      </c>
      <c r="M87" s="22">
        <v>215433.57505273036</v>
      </c>
      <c r="N87" s="22">
        <v>132574.42494726964</v>
      </c>
      <c r="O87" s="56">
        <f t="shared" si="0"/>
        <v>4378149.2551369844</v>
      </c>
    </row>
    <row r="88" spans="2:15" ht="22.5" customHeight="1" x14ac:dyDescent="0.25">
      <c r="B88" s="210"/>
      <c r="C88" s="211"/>
      <c r="D88" s="210"/>
      <c r="E88" s="210"/>
      <c r="F88" s="32" t="s">
        <v>16</v>
      </c>
      <c r="G88" s="210"/>
      <c r="H88" s="193"/>
      <c r="I88" s="20" t="s">
        <v>19</v>
      </c>
      <c r="J88" s="20" t="s">
        <v>10</v>
      </c>
      <c r="K88" s="20">
        <v>177.21</v>
      </c>
      <c r="L88" s="22">
        <v>8086117.9160958743</v>
      </c>
      <c r="M88" s="22">
        <v>465184.85347813839</v>
      </c>
      <c r="N88" s="22">
        <v>216429.21501501225</v>
      </c>
      <c r="O88" s="56">
        <f t="shared" si="0"/>
        <v>8767731.9845890254</v>
      </c>
    </row>
    <row r="89" spans="2:15" ht="22.5" customHeight="1" x14ac:dyDescent="0.25">
      <c r="B89" s="210"/>
      <c r="C89" s="211"/>
      <c r="D89" s="210"/>
      <c r="E89" s="210"/>
      <c r="F89" s="32" t="s">
        <v>17</v>
      </c>
      <c r="G89" s="210"/>
      <c r="H89" s="192">
        <v>540</v>
      </c>
      <c r="I89" s="20" t="s">
        <v>2</v>
      </c>
      <c r="J89" s="20" t="s">
        <v>1</v>
      </c>
      <c r="K89" s="20">
        <v>362.79</v>
      </c>
      <c r="L89" s="22">
        <v>13477834.255136985</v>
      </c>
      <c r="M89" s="22">
        <v>195226.61361231</v>
      </c>
      <c r="N89" s="22">
        <v>120139.38638769</v>
      </c>
      <c r="O89" s="56">
        <f t="shared" si="0"/>
        <v>13793200.255136985</v>
      </c>
    </row>
    <row r="90" spans="2:15" ht="22.5" customHeight="1" x14ac:dyDescent="0.25">
      <c r="B90" s="201"/>
      <c r="C90" s="191"/>
      <c r="D90" s="201"/>
      <c r="E90" s="201"/>
      <c r="F90" s="32" t="s">
        <v>18</v>
      </c>
      <c r="G90" s="201"/>
      <c r="H90" s="193"/>
      <c r="I90" s="20" t="s">
        <v>19</v>
      </c>
      <c r="J90" s="20" t="s">
        <v>10</v>
      </c>
      <c r="K90" s="20">
        <v>177.21</v>
      </c>
      <c r="L90" s="22">
        <v>11306571.368150685</v>
      </c>
      <c r="M90" s="22">
        <v>344083.84802720958</v>
      </c>
      <c r="N90" s="22">
        <v>102453.22046594108</v>
      </c>
      <c r="O90" s="56">
        <f t="shared" si="0"/>
        <v>11753108.436643835</v>
      </c>
    </row>
    <row r="91" spans="2:15" ht="22.5" customHeight="1" x14ac:dyDescent="0.25">
      <c r="B91" s="200">
        <v>18</v>
      </c>
      <c r="C91" s="190" t="s">
        <v>834</v>
      </c>
      <c r="D91" s="200"/>
      <c r="E91" s="200" t="s">
        <v>483</v>
      </c>
      <c r="F91" s="19" t="s">
        <v>20</v>
      </c>
      <c r="G91" s="200"/>
      <c r="H91" s="192">
        <v>529.74</v>
      </c>
      <c r="I91" s="20" t="s">
        <v>480</v>
      </c>
      <c r="J91" s="20" t="s">
        <v>1</v>
      </c>
      <c r="K91" s="20">
        <v>282.69</v>
      </c>
      <c r="L91" s="22">
        <v>6.3000000081956387E-2</v>
      </c>
      <c r="M91" s="22">
        <v>0</v>
      </c>
      <c r="N91" s="22">
        <v>0</v>
      </c>
      <c r="O91" s="56">
        <f>SUM(L91:N91)</f>
        <v>6.3000000081956387E-2</v>
      </c>
    </row>
    <row r="92" spans="2:15" ht="22.5" customHeight="1" x14ac:dyDescent="0.25">
      <c r="B92" s="210"/>
      <c r="C92" s="211"/>
      <c r="D92" s="210"/>
      <c r="E92" s="210"/>
      <c r="F92" s="19" t="s">
        <v>21</v>
      </c>
      <c r="G92" s="210"/>
      <c r="H92" s="232"/>
      <c r="I92" s="20" t="s">
        <v>617</v>
      </c>
      <c r="J92" s="20" t="s">
        <v>10</v>
      </c>
      <c r="K92" s="20">
        <v>51.39</v>
      </c>
      <c r="L92" s="22">
        <v>2569499.9999999995</v>
      </c>
      <c r="M92" s="22">
        <v>337483.93991780822</v>
      </c>
      <c r="N92" s="22">
        <v>99273.700493150696</v>
      </c>
      <c r="O92" s="56">
        <f t="shared" si="0"/>
        <v>3006257.6404109588</v>
      </c>
    </row>
    <row r="93" spans="2:15" ht="22.5" customHeight="1" x14ac:dyDescent="0.25">
      <c r="B93" s="201"/>
      <c r="C93" s="191"/>
      <c r="D93" s="201"/>
      <c r="E93" s="201"/>
      <c r="F93" s="19" t="s">
        <v>22</v>
      </c>
      <c r="G93" s="201"/>
      <c r="H93" s="193"/>
      <c r="I93" s="20" t="s">
        <v>618</v>
      </c>
      <c r="J93" s="20" t="s">
        <v>186</v>
      </c>
      <c r="K93" s="20">
        <v>195.66</v>
      </c>
      <c r="L93" s="22">
        <v>9810109.8767123297</v>
      </c>
      <c r="M93" s="22">
        <v>1307960.5374982171</v>
      </c>
      <c r="N93" s="22">
        <v>351355.50017301564</v>
      </c>
      <c r="O93" s="56">
        <f t="shared" si="0"/>
        <v>11469425.914383562</v>
      </c>
    </row>
    <row r="94" spans="2:15" ht="22.5" customHeight="1" x14ac:dyDescent="0.25">
      <c r="B94" s="200">
        <v>19</v>
      </c>
      <c r="C94" s="190" t="s">
        <v>835</v>
      </c>
      <c r="D94" s="200"/>
      <c r="E94" s="200" t="s">
        <v>483</v>
      </c>
      <c r="F94" s="19" t="s">
        <v>23</v>
      </c>
      <c r="G94" s="200"/>
      <c r="H94" s="192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18090147.145611562</v>
      </c>
      <c r="N94" s="22">
        <v>7765718.5667172093</v>
      </c>
      <c r="O94" s="56">
        <f t="shared" si="0"/>
        <v>61855865.712328762</v>
      </c>
    </row>
    <row r="95" spans="2:15" ht="22.5" customHeight="1" x14ac:dyDescent="0.25">
      <c r="B95" s="201"/>
      <c r="C95" s="191"/>
      <c r="D95" s="201"/>
      <c r="E95" s="201"/>
      <c r="F95" s="19" t="s">
        <v>24</v>
      </c>
      <c r="G95" s="201"/>
      <c r="H95" s="193"/>
      <c r="I95" s="20" t="s">
        <v>25</v>
      </c>
      <c r="J95" s="20" t="s">
        <v>10</v>
      </c>
      <c r="K95" s="20">
        <v>180</v>
      </c>
      <c r="L95" s="22">
        <v>15750000.000000004</v>
      </c>
      <c r="M95" s="22">
        <v>5971394.5383561635</v>
      </c>
      <c r="N95" s="22">
        <v>1998423.9273972607</v>
      </c>
      <c r="O95" s="56">
        <f t="shared" si="0"/>
        <v>23719818.465753429</v>
      </c>
    </row>
    <row r="96" spans="2:15" ht="12" thickBot="1" x14ac:dyDescent="0.3"/>
    <row r="97" spans="2:17 16384:16384" s="2" customFormat="1" ht="22.5" customHeight="1" thickBot="1" x14ac:dyDescent="0.3">
      <c r="E97" s="197" t="s">
        <v>668</v>
      </c>
      <c r="F97" s="199"/>
      <c r="G97" s="59" t="s">
        <v>905</v>
      </c>
      <c r="H97" s="205" t="s">
        <v>4</v>
      </c>
      <c r="I97" s="206"/>
      <c r="J97" s="207"/>
      <c r="K97" s="59" t="s">
        <v>905</v>
      </c>
      <c r="L97" s="79">
        <f>SUM(L65:L96)</f>
        <v>205796599.57841092</v>
      </c>
      <c r="M97" s="79">
        <f>SUM(M65:M96)</f>
        <v>85722885.281304941</v>
      </c>
      <c r="N97" s="79">
        <f>SUM(N65:N96)</f>
        <v>55181964.775201917</v>
      </c>
      <c r="O97" s="79">
        <f>SUM(O65:O96)</f>
        <v>346701449.6349178</v>
      </c>
      <c r="P97" s="187">
        <f>SUM(L97:N97)</f>
        <v>346701449.6349178</v>
      </c>
      <c r="Q97" s="186" t="b">
        <f>O97=P97</f>
        <v>1</v>
      </c>
      <c r="XFD97" s="1"/>
    </row>
    <row r="98" spans="2:17 16384:16384" x14ac:dyDescent="0.25">
      <c r="L98" s="174"/>
      <c r="M98" s="78">
        <f>SUM(M97:N97)</f>
        <v>140904850.05650687</v>
      </c>
      <c r="N98" s="174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996</v>
      </c>
      <c r="E102" s="113" t="s">
        <v>419</v>
      </c>
      <c r="F102" s="112" t="s">
        <v>420</v>
      </c>
      <c r="G102" s="148" t="s">
        <v>1006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194" t="s">
        <v>743</v>
      </c>
      <c r="C103" s="195"/>
      <c r="D103" s="195"/>
      <c r="E103" s="195"/>
      <c r="F103" s="195"/>
      <c r="G103" s="196"/>
      <c r="H103" s="50" t="s">
        <v>427</v>
      </c>
      <c r="I103" s="208" t="s">
        <v>743</v>
      </c>
      <c r="J103" s="209"/>
      <c r="K103" s="51" t="s">
        <v>427</v>
      </c>
      <c r="L103" s="164"/>
      <c r="M103" s="165"/>
      <c r="N103" s="165"/>
      <c r="O103" s="166" t="s">
        <v>680</v>
      </c>
      <c r="P103" s="186"/>
      <c r="Q103" s="186"/>
      <c r="XFD103" s="1"/>
    </row>
    <row r="104" spans="2:17 16384:16384" ht="22.5" customHeight="1" x14ac:dyDescent="0.25">
      <c r="B104" s="203">
        <v>1</v>
      </c>
      <c r="C104" s="212" t="s">
        <v>836</v>
      </c>
      <c r="D104" s="200"/>
      <c r="E104" s="203" t="s">
        <v>515</v>
      </c>
      <c r="F104" s="19" t="s">
        <v>385</v>
      </c>
      <c r="G104" s="200"/>
      <c r="H104" s="213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13094999.999999985</v>
      </c>
      <c r="M104" s="22">
        <v>67313268.875250131</v>
      </c>
      <c r="N104" s="22">
        <v>62815854.254886851</v>
      </c>
      <c r="O104" s="56">
        <f t="shared" ref="O104:O110" si="1">SUM(L104:N104)</f>
        <v>143224123.13013697</v>
      </c>
    </row>
    <row r="105" spans="2:17 16384:16384" ht="22.5" customHeight="1" x14ac:dyDescent="0.25">
      <c r="B105" s="203"/>
      <c r="C105" s="212"/>
      <c r="D105" s="201"/>
      <c r="E105" s="203"/>
      <c r="F105" s="19" t="s">
        <v>386</v>
      </c>
      <c r="G105" s="201"/>
      <c r="H105" s="213"/>
      <c r="I105" s="20" t="s">
        <v>592</v>
      </c>
      <c r="J105" s="20" t="s">
        <v>10</v>
      </c>
      <c r="K105" s="20">
        <v>128.69999999999999</v>
      </c>
      <c r="L105" s="22">
        <v>12870000.000000007</v>
      </c>
      <c r="M105" s="22">
        <v>65546458.19123175</v>
      </c>
      <c r="N105" s="22">
        <v>58608358.589590169</v>
      </c>
      <c r="O105" s="56">
        <f t="shared" si="1"/>
        <v>137024816.78082192</v>
      </c>
    </row>
    <row r="106" spans="2:17 16384:16384" ht="26.25" customHeight="1" x14ac:dyDescent="0.25">
      <c r="B106" s="19">
        <v>2</v>
      </c>
      <c r="C106" s="35" t="s">
        <v>1089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93796204.791653022</v>
      </c>
      <c r="N106" s="22">
        <v>90047501.680949703</v>
      </c>
      <c r="O106" s="56">
        <f t="shared" si="1"/>
        <v>208990706.47260275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7">
        <v>0</v>
      </c>
      <c r="M107" s="157">
        <v>0</v>
      </c>
      <c r="N107" s="157">
        <v>0</v>
      </c>
      <c r="O107" s="56">
        <f>SUM(L107:N107)</f>
        <v>0</v>
      </c>
    </row>
    <row r="108" spans="2:17 16384:16384" ht="22.5" customHeight="1" x14ac:dyDescent="0.25">
      <c r="B108" s="203">
        <v>4</v>
      </c>
      <c r="C108" s="212" t="s">
        <v>838</v>
      </c>
      <c r="D108" s="200"/>
      <c r="E108" s="19" t="s">
        <v>515</v>
      </c>
      <c r="F108" s="19" t="s">
        <v>52</v>
      </c>
      <c r="G108" s="200"/>
      <c r="H108" s="213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15732000.000000007</v>
      </c>
      <c r="M108" s="22">
        <v>13972333.800041094</v>
      </c>
      <c r="N108" s="22">
        <v>15875053.241054796</v>
      </c>
      <c r="O108" s="56">
        <f t="shared" si="1"/>
        <v>45579387.041095898</v>
      </c>
    </row>
    <row r="109" spans="2:17 16384:16384" ht="22.5" customHeight="1" x14ac:dyDescent="0.25">
      <c r="B109" s="203"/>
      <c r="C109" s="212"/>
      <c r="D109" s="210"/>
      <c r="E109" s="19" t="s">
        <v>515</v>
      </c>
      <c r="F109" s="19" t="s">
        <v>53</v>
      </c>
      <c r="G109" s="201"/>
      <c r="H109" s="213"/>
      <c r="I109" s="20" t="s">
        <v>595</v>
      </c>
      <c r="J109" s="20" t="s">
        <v>10</v>
      </c>
      <c r="K109" s="20">
        <v>101.15</v>
      </c>
      <c r="L109" s="22">
        <v>10114999.999999996</v>
      </c>
      <c r="M109" s="22">
        <v>7511077.7039219365</v>
      </c>
      <c r="N109" s="22">
        <v>7712853.9125164188</v>
      </c>
      <c r="O109" s="56">
        <f t="shared" si="1"/>
        <v>25338931.616438352</v>
      </c>
    </row>
    <row r="110" spans="2:17 16384:16384" ht="22.5" customHeight="1" x14ac:dyDescent="0.25">
      <c r="B110" s="203"/>
      <c r="C110" s="212"/>
      <c r="D110" s="201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7589343.9999999991</v>
      </c>
      <c r="M110" s="157">
        <v>6522639.1957218992</v>
      </c>
      <c r="N110" s="157">
        <v>7608242.7494835807</v>
      </c>
      <c r="O110" s="56">
        <f t="shared" si="1"/>
        <v>21720225.94520548</v>
      </c>
    </row>
    <row r="111" spans="2:17 16384:16384" ht="12" thickBot="1" x14ac:dyDescent="0.3"/>
    <row r="112" spans="2:17 16384:16384" s="2" customFormat="1" ht="22.5" customHeight="1" thickBot="1" x14ac:dyDescent="0.3">
      <c r="E112" s="197" t="s">
        <v>515</v>
      </c>
      <c r="F112" s="199"/>
      <c r="G112" s="59" t="s">
        <v>905</v>
      </c>
      <c r="H112" s="205" t="s">
        <v>4</v>
      </c>
      <c r="I112" s="206"/>
      <c r="J112" s="207"/>
      <c r="K112" s="59" t="s">
        <v>905</v>
      </c>
      <c r="L112" s="79">
        <f>SUM(L104:L111)</f>
        <v>84548344.00000003</v>
      </c>
      <c r="M112" s="79">
        <f>SUM(M104:M111)</f>
        <v>254661982.55781984</v>
      </c>
      <c r="N112" s="79">
        <f>SUM(N104:N111)</f>
        <v>242667864.42848155</v>
      </c>
      <c r="O112" s="79">
        <f>SUM(O104:O111)</f>
        <v>581878190.9863013</v>
      </c>
      <c r="P112" s="187">
        <f>SUM(L112:N112)</f>
        <v>581878190.98630142</v>
      </c>
      <c r="Q112" s="186" t="b">
        <f>O112=P112</f>
        <v>1</v>
      </c>
      <c r="XFD112" s="1"/>
    </row>
    <row r="113" spans="2:17 16384:16384" s="173" customFormat="1" x14ac:dyDescent="0.25">
      <c r="C113" s="175"/>
      <c r="H113" s="176"/>
      <c r="I113" s="176"/>
      <c r="J113" s="176"/>
      <c r="K113" s="176"/>
      <c r="L113" s="174"/>
      <c r="M113" s="78">
        <f>SUM(M112:N112)</f>
        <v>497329846.98630142</v>
      </c>
      <c r="N113" s="174"/>
      <c r="O113" s="174"/>
      <c r="P113" s="186"/>
      <c r="Q113" s="186"/>
    </row>
    <row r="114" spans="2:17 16384:16384" s="173" customFormat="1" x14ac:dyDescent="0.25">
      <c r="C114" s="175"/>
      <c r="H114" s="176"/>
      <c r="I114" s="176"/>
      <c r="J114" s="176"/>
      <c r="K114" s="176"/>
      <c r="L114" s="174"/>
      <c r="M114" s="174"/>
      <c r="N114" s="174"/>
      <c r="O114" s="174"/>
      <c r="P114" s="186"/>
      <c r="Q114" s="186"/>
    </row>
    <row r="115" spans="2:17 16384:16384" s="173" customFormat="1" x14ac:dyDescent="0.25">
      <c r="C115" s="175"/>
      <c r="H115" s="176"/>
      <c r="I115" s="176"/>
      <c r="J115" s="176"/>
      <c r="K115" s="176"/>
      <c r="L115" s="174"/>
      <c r="M115" s="174"/>
      <c r="N115" s="174"/>
      <c r="O115" s="174"/>
      <c r="P115" s="186"/>
      <c r="Q115" s="186"/>
    </row>
    <row r="116" spans="2:17 16384:16384" s="173" customFormat="1" ht="12" thickBot="1" x14ac:dyDescent="0.3">
      <c r="C116" s="175"/>
      <c r="H116" s="176"/>
      <c r="I116" s="176"/>
      <c r="J116" s="176"/>
      <c r="K116" s="176"/>
      <c r="L116" s="174"/>
      <c r="M116" s="174"/>
      <c r="N116" s="174"/>
      <c r="O116" s="174"/>
      <c r="P116" s="186"/>
      <c r="Q116" s="186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996</v>
      </c>
      <c r="E117" s="113" t="s">
        <v>419</v>
      </c>
      <c r="F117" s="112" t="s">
        <v>420</v>
      </c>
      <c r="G117" s="148" t="s">
        <v>1006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194" t="s">
        <v>743</v>
      </c>
      <c r="C118" s="195"/>
      <c r="D118" s="195"/>
      <c r="E118" s="195"/>
      <c r="F118" s="195"/>
      <c r="G118" s="196"/>
      <c r="H118" s="50" t="s">
        <v>427</v>
      </c>
      <c r="I118" s="208" t="s">
        <v>743</v>
      </c>
      <c r="J118" s="209"/>
      <c r="K118" s="51" t="s">
        <v>427</v>
      </c>
      <c r="L118" s="164"/>
      <c r="M118" s="165"/>
      <c r="N118" s="165"/>
      <c r="O118" s="166" t="s">
        <v>680</v>
      </c>
      <c r="P118" s="186"/>
      <c r="Q118" s="186"/>
      <c r="XFD118" s="1"/>
    </row>
    <row r="119" spans="2:17 16384:16384" ht="22.5" customHeight="1" x14ac:dyDescent="0.25">
      <c r="B119" s="203">
        <v>1</v>
      </c>
      <c r="C119" s="212" t="s">
        <v>839</v>
      </c>
      <c r="D119" s="19"/>
      <c r="E119" s="203" t="s">
        <v>511</v>
      </c>
      <c r="F119" s="19" t="s">
        <v>54</v>
      </c>
      <c r="G119" s="200" t="s">
        <v>899</v>
      </c>
      <c r="H119" s="213">
        <v>530.54999999999995</v>
      </c>
      <c r="I119" s="20" t="s">
        <v>14</v>
      </c>
      <c r="J119" s="54" t="s">
        <v>1</v>
      </c>
      <c r="K119" s="20">
        <v>334.53</v>
      </c>
      <c r="L119" s="22">
        <v>2752435.041095891</v>
      </c>
      <c r="M119" s="22">
        <v>22698.63531319196</v>
      </c>
      <c r="N119" s="22">
        <v>12970.364686808038</v>
      </c>
      <c r="O119" s="56">
        <f>SUM(L119:N119)</f>
        <v>2788104.041095891</v>
      </c>
    </row>
    <row r="120" spans="2:17 16384:16384" ht="22.5" customHeight="1" x14ac:dyDescent="0.25">
      <c r="B120" s="203"/>
      <c r="C120" s="212"/>
      <c r="D120" s="19"/>
      <c r="E120" s="203"/>
      <c r="F120" s="19" t="s">
        <v>55</v>
      </c>
      <c r="G120" s="201"/>
      <c r="H120" s="213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29970.13512328767</v>
      </c>
      <c r="N120" s="22">
        <v>19180.86487671233</v>
      </c>
      <c r="O120" s="56">
        <f>SUM(L120:N120)</f>
        <v>1116378.1849315064</v>
      </c>
    </row>
    <row r="121" spans="2:17 16384:16384" ht="12" thickBot="1" x14ac:dyDescent="0.3"/>
    <row r="122" spans="2:17 16384:16384" s="2" customFormat="1" ht="22.5" customHeight="1" thickBot="1" x14ac:dyDescent="0.3">
      <c r="E122" s="197" t="s">
        <v>511</v>
      </c>
      <c r="F122" s="199"/>
      <c r="G122" s="59" t="s">
        <v>905</v>
      </c>
      <c r="H122" s="205" t="s">
        <v>4</v>
      </c>
      <c r="I122" s="206"/>
      <c r="J122" s="207"/>
      <c r="K122" s="59" t="s">
        <v>905</v>
      </c>
      <c r="L122" s="79">
        <f>SUM(L119:L121)</f>
        <v>3819662.2260273974</v>
      </c>
      <c r="M122" s="79">
        <f>SUM(M119:M121)</f>
        <v>52668.77043647963</v>
      </c>
      <c r="N122" s="79">
        <f>SUM(N119:N121)</f>
        <v>32151.22956352037</v>
      </c>
      <c r="O122" s="79">
        <f>SUM(O119:O121)</f>
        <v>3904482.2260273974</v>
      </c>
      <c r="P122" s="187">
        <f>SUM(L122:N122)</f>
        <v>3904482.2260273974</v>
      </c>
      <c r="Q122" s="186" t="b">
        <f>O122=P122</f>
        <v>1</v>
      </c>
      <c r="XFD122" s="1"/>
    </row>
    <row r="123" spans="2:17 16384:16384" s="173" customFormat="1" x14ac:dyDescent="0.25">
      <c r="C123" s="175"/>
      <c r="H123" s="176"/>
      <c r="I123" s="176"/>
      <c r="J123" s="176"/>
      <c r="K123" s="176"/>
      <c r="L123" s="174"/>
      <c r="M123" s="78">
        <f>SUM(M122:N122)</f>
        <v>84820</v>
      </c>
      <c r="N123" s="174"/>
      <c r="O123" s="174"/>
      <c r="P123" s="186"/>
      <c r="Q123" s="186"/>
    </row>
    <row r="124" spans="2:17 16384:16384" s="173" customFormat="1" x14ac:dyDescent="0.25">
      <c r="C124" s="175"/>
      <c r="H124" s="176"/>
      <c r="I124" s="176"/>
      <c r="J124" s="176"/>
      <c r="K124" s="176"/>
      <c r="L124" s="174"/>
      <c r="M124" s="174"/>
      <c r="N124" s="174"/>
      <c r="O124" s="174"/>
      <c r="P124" s="186"/>
      <c r="Q124" s="186"/>
    </row>
    <row r="125" spans="2:17 16384:16384" s="173" customFormat="1" x14ac:dyDescent="0.25">
      <c r="C125" s="175"/>
      <c r="H125" s="176"/>
      <c r="I125" s="176"/>
      <c r="J125" s="176"/>
      <c r="K125" s="176"/>
      <c r="L125" s="174"/>
      <c r="M125" s="174"/>
      <c r="N125" s="174"/>
      <c r="O125" s="174"/>
      <c r="P125" s="186"/>
      <c r="Q125" s="186"/>
    </row>
    <row r="126" spans="2:17 16384:16384" s="173" customFormat="1" ht="12" thickBot="1" x14ac:dyDescent="0.3">
      <c r="C126" s="175"/>
      <c r="H126" s="176"/>
      <c r="I126" s="176"/>
      <c r="J126" s="176"/>
      <c r="K126" s="176"/>
      <c r="L126" s="174"/>
      <c r="M126" s="174"/>
      <c r="N126" s="174"/>
      <c r="O126" s="174"/>
      <c r="P126" s="186"/>
      <c r="Q126" s="186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996</v>
      </c>
      <c r="E127" s="113" t="s">
        <v>419</v>
      </c>
      <c r="F127" s="112" t="s">
        <v>420</v>
      </c>
      <c r="G127" s="148" t="s">
        <v>1006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194" t="s">
        <v>743</v>
      </c>
      <c r="C128" s="195"/>
      <c r="D128" s="195"/>
      <c r="E128" s="195"/>
      <c r="F128" s="195"/>
      <c r="G128" s="196"/>
      <c r="H128" s="50" t="s">
        <v>427</v>
      </c>
      <c r="I128" s="208" t="s">
        <v>743</v>
      </c>
      <c r="J128" s="209"/>
      <c r="K128" s="51" t="s">
        <v>427</v>
      </c>
      <c r="L128" s="164"/>
      <c r="M128" s="165"/>
      <c r="N128" s="165"/>
      <c r="O128" s="166" t="s">
        <v>680</v>
      </c>
      <c r="P128" s="186"/>
      <c r="Q128" s="186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4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>SUM(L130:N130)</f>
        <v>0</v>
      </c>
    </row>
    <row r="131" spans="2:17 16384:16384" ht="12" thickBot="1" x14ac:dyDescent="0.3"/>
    <row r="132" spans="2:17 16384:16384" s="2" customFormat="1" ht="22.5" customHeight="1" thickBot="1" x14ac:dyDescent="0.3">
      <c r="E132" s="197" t="s">
        <v>551</v>
      </c>
      <c r="F132" s="199"/>
      <c r="G132" s="59" t="s">
        <v>905</v>
      </c>
      <c r="H132" s="205" t="s">
        <v>4</v>
      </c>
      <c r="I132" s="206"/>
      <c r="J132" s="207"/>
      <c r="K132" s="59" t="s">
        <v>905</v>
      </c>
      <c r="L132" s="79">
        <f>SUM(L129:L131)</f>
        <v>0</v>
      </c>
      <c r="M132" s="79">
        <f>SUM(M129:M131)</f>
        <v>0</v>
      </c>
      <c r="N132" s="79">
        <f>SUM(N129:N131)</f>
        <v>0</v>
      </c>
      <c r="O132" s="79">
        <f>SUM(O129:O131)</f>
        <v>0</v>
      </c>
      <c r="P132" s="187">
        <f>SUM(L132:N132)</f>
        <v>0</v>
      </c>
      <c r="Q132" s="186" t="b">
        <f>O132=P132</f>
        <v>1</v>
      </c>
      <c r="XFD132" s="1"/>
    </row>
    <row r="133" spans="2:17 16384:16384" s="173" customFormat="1" x14ac:dyDescent="0.25">
      <c r="C133" s="175"/>
      <c r="H133" s="176"/>
      <c r="I133" s="176"/>
      <c r="J133" s="176"/>
      <c r="K133" s="176"/>
      <c r="L133" s="174"/>
      <c r="M133" s="78">
        <f>SUM(M132:N132)</f>
        <v>0</v>
      </c>
      <c r="N133" s="174"/>
      <c r="O133" s="174"/>
      <c r="P133" s="186"/>
      <c r="Q133" s="186"/>
    </row>
    <row r="134" spans="2:17 16384:16384" s="173" customFormat="1" x14ac:dyDescent="0.25">
      <c r="C134" s="175"/>
      <c r="H134" s="176"/>
      <c r="I134" s="176"/>
      <c r="J134" s="176"/>
      <c r="K134" s="176"/>
      <c r="L134" s="174"/>
      <c r="M134" s="174"/>
      <c r="N134" s="174"/>
      <c r="O134" s="174"/>
      <c r="P134" s="186"/>
      <c r="Q134" s="186"/>
    </row>
    <row r="135" spans="2:17 16384:16384" s="173" customFormat="1" x14ac:dyDescent="0.25">
      <c r="C135" s="175"/>
      <c r="H135" s="176"/>
      <c r="I135" s="176"/>
      <c r="J135" s="176"/>
      <c r="K135" s="176"/>
      <c r="L135" s="174"/>
      <c r="M135" s="174"/>
      <c r="N135" s="174"/>
      <c r="O135" s="174"/>
      <c r="P135" s="186"/>
      <c r="Q135" s="186"/>
    </row>
    <row r="136" spans="2:17 16384:16384" s="173" customFormat="1" ht="12" thickBot="1" x14ac:dyDescent="0.3">
      <c r="C136" s="175"/>
      <c r="H136" s="176"/>
      <c r="I136" s="176"/>
      <c r="J136" s="176"/>
      <c r="K136" s="176"/>
      <c r="L136" s="174"/>
      <c r="M136" s="174"/>
      <c r="N136" s="174"/>
      <c r="O136" s="174"/>
      <c r="P136" s="186"/>
      <c r="Q136" s="186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996</v>
      </c>
      <c r="E137" s="113" t="s">
        <v>419</v>
      </c>
      <c r="F137" s="112" t="s">
        <v>420</v>
      </c>
      <c r="G137" s="148" t="s">
        <v>1006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194" t="s">
        <v>743</v>
      </c>
      <c r="C138" s="195"/>
      <c r="D138" s="195"/>
      <c r="E138" s="195"/>
      <c r="F138" s="195"/>
      <c r="G138" s="196"/>
      <c r="H138" s="50" t="s">
        <v>427</v>
      </c>
      <c r="I138" s="208" t="s">
        <v>743</v>
      </c>
      <c r="J138" s="209"/>
      <c r="K138" s="51" t="s">
        <v>427</v>
      </c>
      <c r="L138" s="164"/>
      <c r="M138" s="165"/>
      <c r="N138" s="165"/>
      <c r="O138" s="166" t="s">
        <v>680</v>
      </c>
      <c r="P138" s="186"/>
      <c r="Q138" s="186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19273724.991450179</v>
      </c>
      <c r="N139" s="22">
        <v>16171412.78937174</v>
      </c>
      <c r="O139" s="56">
        <f t="shared" ref="O139:O144" si="2">SUM(L139:N139)</f>
        <v>40445137.780821919</v>
      </c>
    </row>
    <row r="140" spans="2:17 16384:16384" ht="22.5" customHeight="1" x14ac:dyDescent="0.25">
      <c r="B140" s="200">
        <v>2</v>
      </c>
      <c r="C140" s="190" t="s">
        <v>842</v>
      </c>
      <c r="D140" s="200"/>
      <c r="E140" s="200" t="s">
        <v>501</v>
      </c>
      <c r="F140" s="19" t="s">
        <v>28</v>
      </c>
      <c r="G140" s="200"/>
      <c r="H140" s="192">
        <v>188.91</v>
      </c>
      <c r="I140" s="20" t="s">
        <v>29</v>
      </c>
      <c r="J140" s="20" t="s">
        <v>1</v>
      </c>
      <c r="K140" s="20">
        <v>118.3</v>
      </c>
      <c r="L140" s="22">
        <v>11830000.000000006</v>
      </c>
      <c r="M140" s="22">
        <v>9073263.051506849</v>
      </c>
      <c r="N140" s="22">
        <v>10089344.386849316</v>
      </c>
      <c r="O140" s="56">
        <f t="shared" si="2"/>
        <v>30992607.438356169</v>
      </c>
    </row>
    <row r="141" spans="2:17 16384:16384" ht="22.5" customHeight="1" x14ac:dyDescent="0.25">
      <c r="B141" s="201"/>
      <c r="C141" s="191"/>
      <c r="D141" s="201"/>
      <c r="E141" s="201"/>
      <c r="F141" s="19" t="s">
        <v>30</v>
      </c>
      <c r="G141" s="201"/>
      <c r="H141" s="193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4959755.0357072633</v>
      </c>
      <c r="N141" s="22">
        <v>5398887.4163475316</v>
      </c>
      <c r="O141" s="56">
        <f t="shared" si="2"/>
        <v>17419642.452054795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8968392.0890410971</v>
      </c>
      <c r="M142" s="22">
        <v>3247191.4541039597</v>
      </c>
      <c r="N142" s="22">
        <v>1750390.1760330265</v>
      </c>
      <c r="O142" s="56">
        <f t="shared" si="2"/>
        <v>13965973.719178084</v>
      </c>
    </row>
    <row r="143" spans="2:17 16384:16384" ht="22.5" customHeight="1" x14ac:dyDescent="0.25">
      <c r="B143" s="203">
        <v>4</v>
      </c>
      <c r="C143" s="214" t="s">
        <v>844</v>
      </c>
      <c r="D143" s="200"/>
      <c r="E143" s="200" t="s">
        <v>501</v>
      </c>
      <c r="F143" s="19" t="s">
        <v>0</v>
      </c>
      <c r="G143" s="200" t="s">
        <v>899</v>
      </c>
      <c r="H143" s="192">
        <v>540</v>
      </c>
      <c r="I143" s="20" t="s">
        <v>2</v>
      </c>
      <c r="J143" s="20" t="s">
        <v>1</v>
      </c>
      <c r="K143" s="20">
        <v>305.55</v>
      </c>
      <c r="L143" s="22">
        <v>0.52739726100116968</v>
      </c>
      <c r="M143" s="22">
        <v>0</v>
      </c>
      <c r="N143" s="22">
        <v>0</v>
      </c>
      <c r="O143" s="56">
        <f t="shared" si="2"/>
        <v>0.52739726100116968</v>
      </c>
    </row>
    <row r="144" spans="2:17 16384:16384" ht="22.5" customHeight="1" x14ac:dyDescent="0.25">
      <c r="B144" s="203"/>
      <c r="C144" s="214"/>
      <c r="D144" s="201"/>
      <c r="E144" s="201"/>
      <c r="F144" s="19" t="s">
        <v>6</v>
      </c>
      <c r="G144" s="201"/>
      <c r="H144" s="193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 t="shared" si="2"/>
        <v>0</v>
      </c>
    </row>
    <row r="145" spans="2:17 16384:16384" ht="12" thickBot="1" x14ac:dyDescent="0.3"/>
    <row r="146" spans="2:17 16384:16384" s="2" customFormat="1" ht="22.5" customHeight="1" thickBot="1" x14ac:dyDescent="0.3">
      <c r="E146" s="197" t="s">
        <v>501</v>
      </c>
      <c r="F146" s="199"/>
      <c r="G146" s="59" t="s">
        <v>905</v>
      </c>
      <c r="H146" s="205" t="s">
        <v>4</v>
      </c>
      <c r="I146" s="206"/>
      <c r="J146" s="207"/>
      <c r="K146" s="59" t="s">
        <v>905</v>
      </c>
      <c r="L146" s="79">
        <f>SUM(L139:L145)</f>
        <v>32859392.616438366</v>
      </c>
      <c r="M146" s="79">
        <f>SUM(M139:M145)</f>
        <v>36553934.532768257</v>
      </c>
      <c r="N146" s="79">
        <f>SUM(N139:N145)</f>
        <v>33410034.768601619</v>
      </c>
      <c r="O146" s="79">
        <f>SUM(O139:O145)</f>
        <v>102823361.91780822</v>
      </c>
      <c r="P146" s="187">
        <f>SUM(L146:N146)</f>
        <v>102823361.91780823</v>
      </c>
      <c r="Q146" s="186" t="b">
        <f>O146=P146</f>
        <v>1</v>
      </c>
      <c r="XFD146" s="1"/>
    </row>
    <row r="147" spans="2:17 16384:16384" s="173" customFormat="1" x14ac:dyDescent="0.25">
      <c r="C147" s="175"/>
      <c r="H147" s="176"/>
      <c r="I147" s="176"/>
      <c r="J147" s="176"/>
      <c r="K147" s="176"/>
      <c r="L147" s="174"/>
      <c r="M147" s="78">
        <f>SUM(M146:N146)</f>
        <v>69963969.301369876</v>
      </c>
      <c r="N147" s="174"/>
      <c r="O147" s="174"/>
      <c r="P147" s="186"/>
      <c r="Q147" s="186"/>
    </row>
    <row r="148" spans="2:17 16384:16384" s="173" customFormat="1" x14ac:dyDescent="0.25">
      <c r="C148" s="175"/>
      <c r="H148" s="176"/>
      <c r="I148" s="176"/>
      <c r="J148" s="176"/>
      <c r="K148" s="176"/>
      <c r="L148" s="174"/>
      <c r="M148" s="174"/>
      <c r="N148" s="174"/>
      <c r="O148" s="174"/>
      <c r="P148" s="186"/>
      <c r="Q148" s="186"/>
    </row>
    <row r="149" spans="2:17 16384:16384" s="173" customFormat="1" x14ac:dyDescent="0.25">
      <c r="C149" s="175"/>
      <c r="H149" s="176"/>
      <c r="I149" s="176"/>
      <c r="J149" s="176"/>
      <c r="K149" s="176"/>
      <c r="L149" s="174"/>
      <c r="M149" s="174"/>
      <c r="N149" s="174"/>
      <c r="O149" s="174"/>
      <c r="P149" s="186"/>
      <c r="Q149" s="186"/>
    </row>
    <row r="150" spans="2:17 16384:16384" s="173" customFormat="1" ht="12" thickBot="1" x14ac:dyDescent="0.3">
      <c r="C150" s="175"/>
      <c r="H150" s="176"/>
      <c r="I150" s="176"/>
      <c r="J150" s="176"/>
      <c r="K150" s="176"/>
      <c r="L150" s="174"/>
      <c r="M150" s="174"/>
      <c r="N150" s="174"/>
      <c r="O150" s="174"/>
      <c r="P150" s="186"/>
      <c r="Q150" s="186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996</v>
      </c>
      <c r="E151" s="113" t="s">
        <v>419</v>
      </c>
      <c r="F151" s="112" t="s">
        <v>420</v>
      </c>
      <c r="G151" s="148" t="s">
        <v>1006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194" t="s">
        <v>743</v>
      </c>
      <c r="C152" s="195"/>
      <c r="D152" s="195"/>
      <c r="E152" s="195"/>
      <c r="F152" s="195"/>
      <c r="G152" s="196"/>
      <c r="H152" s="50" t="s">
        <v>427</v>
      </c>
      <c r="I152" s="208" t="s">
        <v>743</v>
      </c>
      <c r="J152" s="209"/>
      <c r="K152" s="51" t="s">
        <v>427</v>
      </c>
      <c r="L152" s="164"/>
      <c r="M152" s="165"/>
      <c r="N152" s="165"/>
      <c r="O152" s="166" t="s">
        <v>680</v>
      </c>
      <c r="P152" s="186"/>
      <c r="Q152" s="186"/>
      <c r="XFD152" s="1"/>
    </row>
    <row r="153" spans="2:17 16384:16384" ht="22.5" customHeight="1" x14ac:dyDescent="0.25">
      <c r="B153" s="203">
        <v>1</v>
      </c>
      <c r="C153" s="204" t="s">
        <v>845</v>
      </c>
      <c r="D153" s="200"/>
      <c r="E153" s="203" t="s">
        <v>550</v>
      </c>
      <c r="F153" s="19" t="s">
        <v>8</v>
      </c>
      <c r="G153" s="200" t="s">
        <v>899</v>
      </c>
      <c r="H153" s="192">
        <v>540</v>
      </c>
      <c r="I153" s="20" t="s">
        <v>2</v>
      </c>
      <c r="J153" s="20" t="s">
        <v>1</v>
      </c>
      <c r="K153" s="20">
        <v>302.06</v>
      </c>
      <c r="L153" s="22">
        <v>1.3595890407450497</v>
      </c>
      <c r="M153" s="22">
        <v>-1.1889659856280236E-3</v>
      </c>
      <c r="N153" s="22">
        <v>1.1889659856280236E-3</v>
      </c>
      <c r="O153" s="56">
        <f>SUM(L153:N153)</f>
        <v>1.3595890407450497</v>
      </c>
    </row>
    <row r="154" spans="2:17 16384:16384" ht="22.5" customHeight="1" x14ac:dyDescent="0.25">
      <c r="B154" s="203"/>
      <c r="C154" s="204"/>
      <c r="D154" s="201"/>
      <c r="E154" s="203"/>
      <c r="F154" s="19" t="s">
        <v>9</v>
      </c>
      <c r="G154" s="201"/>
      <c r="H154" s="193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197" t="s">
        <v>550</v>
      </c>
      <c r="F156" s="199"/>
      <c r="G156" s="59" t="s">
        <v>905</v>
      </c>
      <c r="H156" s="205" t="s">
        <v>4</v>
      </c>
      <c r="I156" s="206"/>
      <c r="J156" s="207"/>
      <c r="K156" s="59" t="s">
        <v>905</v>
      </c>
      <c r="L156" s="79">
        <f>SUM(L153:L155)</f>
        <v>1.3595890407450497</v>
      </c>
      <c r="M156" s="79">
        <f>SUM(M153:M155)</f>
        <v>-1.1889659856280236E-3</v>
      </c>
      <c r="N156" s="79">
        <f>SUM(N153:N155)</f>
        <v>1.1889659856280236E-3</v>
      </c>
      <c r="O156" s="79">
        <f>SUM(O153:O155)</f>
        <v>1.3595890407450497</v>
      </c>
      <c r="P156" s="187">
        <f>SUM(L156:N156)</f>
        <v>1.3595890407450497</v>
      </c>
      <c r="Q156" s="186" t="b">
        <f>O156=P156</f>
        <v>1</v>
      </c>
      <c r="XFD156" s="1"/>
    </row>
    <row r="157" spans="2:17 16384:16384" s="173" customFormat="1" x14ac:dyDescent="0.25">
      <c r="C157" s="175"/>
      <c r="H157" s="176"/>
      <c r="L157" s="174"/>
      <c r="M157" s="78">
        <f>SUM(M156:N156)</f>
        <v>0</v>
      </c>
      <c r="N157" s="174"/>
      <c r="O157" s="174"/>
      <c r="P157" s="186"/>
      <c r="Q157" s="186"/>
    </row>
    <row r="158" spans="2:17 16384:16384" s="173" customFormat="1" x14ac:dyDescent="0.25">
      <c r="C158" s="175"/>
      <c r="H158" s="176"/>
      <c r="L158" s="174"/>
      <c r="M158" s="174"/>
      <c r="N158" s="174"/>
      <c r="O158" s="174"/>
      <c r="P158" s="186"/>
      <c r="Q158" s="186"/>
    </row>
    <row r="159" spans="2:17 16384:16384" s="173" customFormat="1" x14ac:dyDescent="0.25">
      <c r="C159" s="175"/>
      <c r="H159" s="176"/>
      <c r="L159" s="174"/>
      <c r="M159" s="174"/>
      <c r="N159" s="174"/>
      <c r="O159" s="174"/>
      <c r="P159" s="186"/>
      <c r="Q159" s="186"/>
    </row>
    <row r="160" spans="2:17 16384:16384" s="173" customFormat="1" ht="12" thickBot="1" x14ac:dyDescent="0.3">
      <c r="C160" s="175"/>
      <c r="H160" s="176"/>
      <c r="L160" s="174"/>
      <c r="M160" s="174"/>
      <c r="N160" s="174"/>
      <c r="O160" s="174"/>
      <c r="P160" s="186"/>
      <c r="Q160" s="186"/>
    </row>
    <row r="161" spans="3:17 16384:16384" s="2" customFormat="1" ht="22.5" customHeight="1" thickBot="1" x14ac:dyDescent="0.3">
      <c r="C161" s="217" t="s">
        <v>26</v>
      </c>
      <c r="D161" s="218"/>
      <c r="E161" s="219"/>
      <c r="F161" s="220"/>
      <c r="G161" s="1"/>
      <c r="H161" s="197" t="s">
        <v>619</v>
      </c>
      <c r="I161" s="198"/>
      <c r="J161" s="199"/>
      <c r="K161" s="59" t="s">
        <v>905</v>
      </c>
      <c r="L161" s="79">
        <f>SUM(L12+L24+L37+L46+L58+L97+L112+L122+L132+L146+L156)</f>
        <v>489641378.9808082</v>
      </c>
      <c r="M161" s="79">
        <f>SUM(M12+M24+M37+M46+M58+M97+M112+M122+M132+M146+M156)</f>
        <v>524557524.82810479</v>
      </c>
      <c r="N161" s="79">
        <f>SUM(N12+N24+N37+N46+N58+N97+N112+N122+N132+N146+N156)</f>
        <v>433031725.6085391</v>
      </c>
      <c r="O161" s="79">
        <f>SUM(L161+M162)</f>
        <v>1447230629.4174521</v>
      </c>
      <c r="P161" s="186"/>
      <c r="Q161" s="186"/>
      <c r="XFD161" s="1"/>
    </row>
    <row r="162" spans="3:17 16384:16384" s="2" customFormat="1" ht="22.5" customHeight="1" thickBot="1" x14ac:dyDescent="0.3">
      <c r="C162" s="221"/>
      <c r="D162" s="222"/>
      <c r="E162" s="223"/>
      <c r="F162" s="224"/>
      <c r="G162" s="1"/>
      <c r="H162" s="197" t="s">
        <v>679</v>
      </c>
      <c r="I162" s="198"/>
      <c r="J162" s="199"/>
      <c r="K162" s="215" t="s">
        <v>905</v>
      </c>
      <c r="L162" s="216"/>
      <c r="M162" s="108">
        <f>SUM(M161:N161)</f>
        <v>957589250.43664384</v>
      </c>
      <c r="N162" s="109"/>
      <c r="O162" s="81" t="s">
        <v>743</v>
      </c>
      <c r="P162" s="186"/>
      <c r="Q162" s="186"/>
      <c r="XFD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2"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 activeCell="N10" sqref="N10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71" customWidth="1"/>
    <col min="17" max="17" width="4.85546875" style="17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225" t="s">
        <v>1092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996</v>
      </c>
      <c r="E4" s="118" t="s">
        <v>419</v>
      </c>
      <c r="F4" s="117" t="s">
        <v>420</v>
      </c>
      <c r="G4" s="144" t="s">
        <v>1006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111" t="s">
        <v>427</v>
      </c>
      <c r="L5" s="167"/>
      <c r="M5" s="168"/>
      <c r="N5" s="168"/>
      <c r="O5" s="169" t="s">
        <v>680</v>
      </c>
      <c r="P5" s="172"/>
      <c r="Q5" s="172"/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112422099.24013698</v>
      </c>
      <c r="N6" s="30">
        <v>126185288.75986302</v>
      </c>
      <c r="O6" s="56">
        <f>SUM(L6:N6)</f>
        <v>384363288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171"/>
      <c r="Q7" s="171"/>
    </row>
    <row r="8" spans="1:17" s="2" customFormat="1" ht="22.5" customHeight="1" thickBot="1" x14ac:dyDescent="0.3">
      <c r="A8" s="1"/>
      <c r="C8" s="71"/>
      <c r="D8" s="71"/>
      <c r="E8" s="241" t="s">
        <v>549</v>
      </c>
      <c r="F8" s="242"/>
      <c r="G8" s="59" t="s">
        <v>905</v>
      </c>
      <c r="H8" s="247" t="s">
        <v>4</v>
      </c>
      <c r="I8" s="248"/>
      <c r="J8" s="249"/>
      <c r="K8" s="59" t="s">
        <v>905</v>
      </c>
      <c r="L8" s="80">
        <f>SUM(L6:L7)</f>
        <v>145755900</v>
      </c>
      <c r="M8" s="80">
        <f>SUM(M6:M7)</f>
        <v>112422099.24013698</v>
      </c>
      <c r="N8" s="80">
        <f>SUM(N6:N7)</f>
        <v>126185288.75986302</v>
      </c>
      <c r="O8" s="80">
        <f>SUM(O6:O7)</f>
        <v>384363288</v>
      </c>
      <c r="P8" s="188">
        <f>SUM(L8:N8)</f>
        <v>384363288</v>
      </c>
      <c r="Q8" s="189" t="b">
        <f>O8=P8</f>
        <v>1</v>
      </c>
    </row>
    <row r="9" spans="1:17" s="1" customFormat="1" x14ac:dyDescent="0.25">
      <c r="C9" s="4"/>
      <c r="H9" s="3"/>
      <c r="I9" s="3"/>
      <c r="J9" s="3"/>
      <c r="K9" s="3"/>
      <c r="L9" s="69"/>
      <c r="M9" s="78">
        <f>SUM(M8:N8)</f>
        <v>238607388</v>
      </c>
      <c r="N9" s="69"/>
      <c r="O9" s="69"/>
      <c r="P9" s="171"/>
      <c r="Q9" s="171"/>
    </row>
    <row r="10" spans="1:17" s="1" customFormat="1" x14ac:dyDescent="0.25">
      <c r="C10" s="4"/>
      <c r="H10" s="3"/>
      <c r="I10" s="3"/>
      <c r="J10" s="3"/>
      <c r="K10" s="3"/>
      <c r="L10" s="69"/>
      <c r="M10" s="174"/>
      <c r="N10" s="69"/>
      <c r="O10" s="69"/>
      <c r="P10" s="171"/>
      <c r="Q10" s="171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  <c r="P11" s="171"/>
      <c r="Q11" s="171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  <c r="P12" s="171"/>
      <c r="Q12" s="171"/>
    </row>
    <row r="13" spans="1:17" ht="31.5" customHeight="1" thickBot="1" x14ac:dyDescent="0.2">
      <c r="B13" s="117" t="s">
        <v>417</v>
      </c>
      <c r="C13" s="118" t="s">
        <v>418</v>
      </c>
      <c r="D13" s="117" t="s">
        <v>996</v>
      </c>
      <c r="E13" s="118" t="s">
        <v>419</v>
      </c>
      <c r="F13" s="117" t="s">
        <v>420</v>
      </c>
      <c r="G13" s="144" t="s">
        <v>1006</v>
      </c>
      <c r="H13" s="119" t="s">
        <v>572</v>
      </c>
      <c r="I13" s="119" t="s">
        <v>422</v>
      </c>
      <c r="J13" s="119" t="s">
        <v>423</v>
      </c>
      <c r="K13" s="119" t="s">
        <v>424</v>
      </c>
      <c r="L13" s="120" t="s">
        <v>425</v>
      </c>
      <c r="M13" s="120" t="s">
        <v>3</v>
      </c>
      <c r="N13" s="120" t="s">
        <v>573</v>
      </c>
      <c r="O13" s="120" t="s">
        <v>574</v>
      </c>
    </row>
    <row r="14" spans="1:17" s="2" customFormat="1" ht="15.75" customHeight="1" x14ac:dyDescent="0.25">
      <c r="A14" s="1"/>
      <c r="B14" s="194" t="s">
        <v>743</v>
      </c>
      <c r="C14" s="195"/>
      <c r="D14" s="195"/>
      <c r="E14" s="195"/>
      <c r="F14" s="195"/>
      <c r="G14" s="196"/>
      <c r="H14" s="50" t="s">
        <v>427</v>
      </c>
      <c r="I14" s="208" t="s">
        <v>743</v>
      </c>
      <c r="J14" s="209"/>
      <c r="K14" s="51" t="s">
        <v>427</v>
      </c>
      <c r="L14" s="167"/>
      <c r="M14" s="168"/>
      <c r="N14" s="168"/>
      <c r="O14" s="169" t="s">
        <v>680</v>
      </c>
      <c r="P14" s="171"/>
      <c r="Q14" s="171"/>
    </row>
    <row r="15" spans="1:17" ht="22.5" customHeight="1" x14ac:dyDescent="0.15">
      <c r="B15" s="239">
        <v>1</v>
      </c>
      <c r="C15" s="243" t="s">
        <v>847</v>
      </c>
      <c r="D15" s="139"/>
      <c r="E15" s="239" t="s">
        <v>548</v>
      </c>
      <c r="F15" s="28" t="s">
        <v>142</v>
      </c>
      <c r="G15" s="239" t="s">
        <v>899</v>
      </c>
      <c r="H15" s="267">
        <v>2884.8</v>
      </c>
      <c r="I15" s="34" t="s">
        <v>634</v>
      </c>
      <c r="J15" s="34" t="s">
        <v>1</v>
      </c>
      <c r="K15" s="36">
        <v>2561</v>
      </c>
      <c r="L15" s="30">
        <v>252257832</v>
      </c>
      <c r="M15" s="30">
        <v>191416523.17372602</v>
      </c>
      <c r="N15" s="30">
        <v>176784854.82627398</v>
      </c>
      <c r="O15" s="56">
        <f t="shared" ref="O15:O33" si="0">SUM(L15:N15)</f>
        <v>620459210</v>
      </c>
    </row>
    <row r="16" spans="1:17" ht="22.5" customHeight="1" x14ac:dyDescent="0.15">
      <c r="B16" s="240"/>
      <c r="C16" s="245"/>
      <c r="D16" s="140"/>
      <c r="E16" s="240"/>
      <c r="F16" s="28" t="s">
        <v>143</v>
      </c>
      <c r="G16" s="240"/>
      <c r="H16" s="254"/>
      <c r="I16" s="34" t="s">
        <v>643</v>
      </c>
      <c r="J16" s="34" t="s">
        <v>10</v>
      </c>
      <c r="K16" s="36">
        <v>323.51</v>
      </c>
      <c r="L16" s="30">
        <v>31214888</v>
      </c>
      <c r="M16" s="30">
        <v>21248654.503506854</v>
      </c>
      <c r="N16" s="30">
        <v>18126089.496493146</v>
      </c>
      <c r="O16" s="56">
        <f t="shared" si="0"/>
        <v>70589632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31532667.32380712</v>
      </c>
      <c r="N20" s="30">
        <v>4109135.8661928768</v>
      </c>
      <c r="O20" s="56">
        <f t="shared" si="0"/>
        <v>108127803.19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39">
        <v>9</v>
      </c>
      <c r="C24" s="190" t="s">
        <v>1040</v>
      </c>
      <c r="D24" s="268"/>
      <c r="E24" s="239" t="s">
        <v>548</v>
      </c>
      <c r="F24" s="28" t="s">
        <v>99</v>
      </c>
      <c r="G24" s="239"/>
      <c r="H24" s="267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0"/>
        <v>0</v>
      </c>
      <c r="P24" s="172"/>
      <c r="Q24" s="172"/>
    </row>
    <row r="25" spans="1:17" ht="22.5" customHeight="1" x14ac:dyDescent="0.15">
      <c r="B25" s="240"/>
      <c r="C25" s="191"/>
      <c r="D25" s="269"/>
      <c r="E25" s="240"/>
      <c r="F25" s="28" t="s">
        <v>100</v>
      </c>
      <c r="G25" s="240"/>
      <c r="H25" s="254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17434805.887671232</v>
      </c>
      <c r="M26" s="30">
        <v>859796.0443481328</v>
      </c>
      <c r="N26" s="30">
        <v>445125.95565186715</v>
      </c>
      <c r="O26" s="56">
        <f t="shared" si="0"/>
        <v>18739727.887671232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148224800.00000003</v>
      </c>
      <c r="M27" s="30">
        <v>31493007.284571048</v>
      </c>
      <c r="N27" s="30">
        <v>10397828.022367444</v>
      </c>
      <c r="O27" s="56">
        <f t="shared" si="0"/>
        <v>190115635.30693853</v>
      </c>
    </row>
    <row r="28" spans="1:17" ht="22.5" customHeight="1" x14ac:dyDescent="0.15">
      <c r="B28" s="239">
        <v>12</v>
      </c>
      <c r="C28" s="190" t="s">
        <v>787</v>
      </c>
      <c r="D28" s="239">
        <v>59901</v>
      </c>
      <c r="E28" s="239" t="s">
        <v>548</v>
      </c>
      <c r="F28" s="28" t="s">
        <v>133</v>
      </c>
      <c r="G28" s="58" t="s">
        <v>899</v>
      </c>
      <c r="H28" s="267">
        <v>6711.27</v>
      </c>
      <c r="I28" s="28" t="s">
        <v>134</v>
      </c>
      <c r="J28" s="28" t="s">
        <v>1</v>
      </c>
      <c r="K28" s="36">
        <v>3355.64</v>
      </c>
      <c r="L28" s="30">
        <v>0</v>
      </c>
      <c r="M28" s="30">
        <v>0</v>
      </c>
      <c r="N28" s="30">
        <v>0</v>
      </c>
      <c r="O28" s="56">
        <f t="shared" si="0"/>
        <v>0</v>
      </c>
    </row>
    <row r="29" spans="1:17" ht="22.5" customHeight="1" x14ac:dyDescent="0.15">
      <c r="B29" s="240"/>
      <c r="C29" s="191"/>
      <c r="D29" s="240"/>
      <c r="E29" s="240"/>
      <c r="F29" s="28" t="s">
        <v>135</v>
      </c>
      <c r="G29" s="132" t="s">
        <v>899</v>
      </c>
      <c r="H29" s="254"/>
      <c r="I29" s="28" t="s">
        <v>647</v>
      </c>
      <c r="J29" s="28" t="s">
        <v>10</v>
      </c>
      <c r="K29" s="36">
        <v>3355.63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125135847.71090829</v>
      </c>
      <c r="M30" s="30">
        <v>13788778.421935018</v>
      </c>
      <c r="N30" s="30">
        <v>5154077.5508113047</v>
      </c>
      <c r="O30" s="56">
        <f t="shared" si="0"/>
        <v>144078703.68365461</v>
      </c>
    </row>
    <row r="31" spans="1:17" ht="22.5" customHeight="1" x14ac:dyDescent="0.15">
      <c r="B31" s="239">
        <v>14</v>
      </c>
      <c r="C31" s="190" t="s">
        <v>750</v>
      </c>
      <c r="D31" s="139"/>
      <c r="E31" s="239" t="s">
        <v>548</v>
      </c>
      <c r="F31" s="28" t="s">
        <v>137</v>
      </c>
      <c r="G31" s="239" t="s">
        <v>899</v>
      </c>
      <c r="H31" s="267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0"/>
        <v>0</v>
      </c>
    </row>
    <row r="32" spans="1:17" ht="22.5" customHeight="1" x14ac:dyDescent="0.15">
      <c r="B32" s="246"/>
      <c r="C32" s="211"/>
      <c r="D32" s="141"/>
      <c r="E32" s="246"/>
      <c r="F32" s="28" t="s">
        <v>138</v>
      </c>
      <c r="G32" s="246"/>
      <c r="H32" s="253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0"/>
        <v>0</v>
      </c>
    </row>
    <row r="33" spans="1:17" ht="22.5" customHeight="1" x14ac:dyDescent="0.15">
      <c r="B33" s="240"/>
      <c r="C33" s="191"/>
      <c r="D33" s="140"/>
      <c r="E33" s="240"/>
      <c r="F33" s="28" t="s">
        <v>139</v>
      </c>
      <c r="G33" s="240"/>
      <c r="H33" s="254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0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0.43287671357393265</v>
      </c>
      <c r="M35" s="30">
        <v>-1.2751360609106822E-3</v>
      </c>
      <c r="N35" s="30">
        <v>1.2751360609106822E-3</v>
      </c>
      <c r="O35" s="56">
        <f>SUM(L35:N35)</f>
        <v>0.43287671357393265</v>
      </c>
    </row>
    <row r="36" spans="1:17" ht="22.5" customHeight="1" x14ac:dyDescent="0.15">
      <c r="A36" s="2"/>
      <c r="B36" s="239">
        <v>17</v>
      </c>
      <c r="C36" s="190" t="s">
        <v>846</v>
      </c>
      <c r="D36" s="139"/>
      <c r="E36" s="239" t="s">
        <v>548</v>
      </c>
      <c r="F36" s="28" t="s">
        <v>167</v>
      </c>
      <c r="G36" s="239" t="s">
        <v>899</v>
      </c>
      <c r="H36" s="267">
        <v>2877.11</v>
      </c>
      <c r="I36" s="31" t="s">
        <v>685</v>
      </c>
      <c r="J36" s="28" t="s">
        <v>1</v>
      </c>
      <c r="K36" s="36">
        <v>2741.57</v>
      </c>
      <c r="L36" s="30">
        <v>0.48444492369890213</v>
      </c>
      <c r="M36" s="30">
        <v>0</v>
      </c>
      <c r="N36" s="30">
        <v>0</v>
      </c>
      <c r="O36" s="56">
        <f>SUM(L36:N36)</f>
        <v>0.48444492369890213</v>
      </c>
      <c r="P36" s="172"/>
      <c r="Q36" s="172"/>
    </row>
    <row r="37" spans="1:17" ht="22.5" customHeight="1" x14ac:dyDescent="0.15">
      <c r="B37" s="240"/>
      <c r="C37" s="191"/>
      <c r="D37" s="140"/>
      <c r="E37" s="240"/>
      <c r="F37" s="28" t="s">
        <v>168</v>
      </c>
      <c r="G37" s="240"/>
      <c r="H37" s="254"/>
      <c r="I37" s="31" t="s">
        <v>686</v>
      </c>
      <c r="J37" s="28" t="s">
        <v>10</v>
      </c>
      <c r="K37" s="36">
        <v>135.54</v>
      </c>
      <c r="L37" s="30">
        <v>5.1202876712195575</v>
      </c>
      <c r="M37" s="30">
        <v>0</v>
      </c>
      <c r="N37" s="30">
        <v>0</v>
      </c>
      <c r="O37" s="56">
        <f>SUM(L37:N37)</f>
        <v>5.1202876712195575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1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0</v>
      </c>
      <c r="N39" s="30">
        <v>0</v>
      </c>
      <c r="O39" s="56">
        <f t="shared" si="1"/>
        <v>0</v>
      </c>
    </row>
    <row r="40" spans="1:17" ht="34.5" customHeight="1" x14ac:dyDescent="0.15">
      <c r="B40" s="32">
        <v>20</v>
      </c>
      <c r="C40" s="161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1"/>
        <v>0</v>
      </c>
    </row>
    <row r="41" spans="1:17" ht="27" customHeight="1" x14ac:dyDescent="0.15">
      <c r="B41" s="32">
        <v>21</v>
      </c>
      <c r="C41" s="161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1"/>
        <v>0</v>
      </c>
    </row>
    <row r="42" spans="1:17" ht="22.5" customHeight="1" x14ac:dyDescent="0.15">
      <c r="A42" s="2"/>
      <c r="B42" s="233">
        <v>22</v>
      </c>
      <c r="C42" s="243" t="s">
        <v>1011</v>
      </c>
      <c r="D42" s="236">
        <v>35401</v>
      </c>
      <c r="E42" s="233" t="s">
        <v>548</v>
      </c>
      <c r="F42" s="32" t="s">
        <v>182</v>
      </c>
      <c r="G42" s="233"/>
      <c r="H42" s="72">
        <v>1826.13</v>
      </c>
      <c r="I42" s="32" t="s">
        <v>721</v>
      </c>
      <c r="J42" s="32" t="s">
        <v>1</v>
      </c>
      <c r="K42" s="32">
        <v>1826.13</v>
      </c>
      <c r="L42" s="30">
        <v>0</v>
      </c>
      <c r="M42" s="30">
        <v>0</v>
      </c>
      <c r="N42" s="30">
        <v>0</v>
      </c>
      <c r="O42" s="56">
        <f t="shared" si="1"/>
        <v>0</v>
      </c>
      <c r="P42" s="172"/>
      <c r="Q42" s="172"/>
    </row>
    <row r="43" spans="1:17" ht="22.5" customHeight="1" x14ac:dyDescent="0.15">
      <c r="B43" s="234"/>
      <c r="C43" s="244"/>
      <c r="D43" s="237"/>
      <c r="E43" s="234"/>
      <c r="F43" s="32" t="s">
        <v>183</v>
      </c>
      <c r="G43" s="234"/>
      <c r="H43" s="60">
        <v>958.2</v>
      </c>
      <c r="I43" s="32" t="s">
        <v>722</v>
      </c>
      <c r="J43" s="32" t="s">
        <v>10</v>
      </c>
      <c r="K43" s="32">
        <v>958.2</v>
      </c>
      <c r="L43" s="30">
        <v>0</v>
      </c>
      <c r="M43" s="30">
        <v>0</v>
      </c>
      <c r="N43" s="30">
        <v>0</v>
      </c>
      <c r="O43" s="56">
        <f t="shared" si="1"/>
        <v>0</v>
      </c>
    </row>
    <row r="44" spans="1:17" ht="22.5" customHeight="1" x14ac:dyDescent="0.15">
      <c r="B44" s="234"/>
      <c r="C44" s="244"/>
      <c r="D44" s="237"/>
      <c r="E44" s="234"/>
      <c r="F44" s="32" t="s">
        <v>744</v>
      </c>
      <c r="G44" s="234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1592262.2197260275</v>
      </c>
      <c r="N44" s="30">
        <v>11296.878904109588</v>
      </c>
      <c r="O44" s="56">
        <f>SUM(L44:N44)</f>
        <v>1603559.098630137</v>
      </c>
    </row>
    <row r="45" spans="1:17" ht="22.5" customHeight="1" x14ac:dyDescent="0.15">
      <c r="B45" s="235"/>
      <c r="C45" s="245"/>
      <c r="D45" s="238"/>
      <c r="E45" s="235"/>
      <c r="F45" s="32" t="s">
        <v>745</v>
      </c>
      <c r="G45" s="235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1569153.1534337399</v>
      </c>
      <c r="N45" s="30">
        <v>9767.5123196847453</v>
      </c>
      <c r="O45" s="56">
        <f>SUM(L45:N45)</f>
        <v>1578920.6657534246</v>
      </c>
    </row>
    <row r="46" spans="1:17" ht="23.25" customHeight="1" x14ac:dyDescent="0.15">
      <c r="B46" s="233">
        <v>23</v>
      </c>
      <c r="C46" s="243" t="s">
        <v>778</v>
      </c>
      <c r="D46" s="143"/>
      <c r="E46" s="233" t="s">
        <v>548</v>
      </c>
      <c r="F46" s="32" t="s">
        <v>184</v>
      </c>
      <c r="G46" s="233" t="s">
        <v>899</v>
      </c>
      <c r="H46" s="255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35"/>
      <c r="C47" s="245"/>
      <c r="D47" s="142"/>
      <c r="E47" s="235"/>
      <c r="F47" s="32" t="s">
        <v>185</v>
      </c>
      <c r="G47" s="235"/>
      <c r="H47" s="256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172"/>
      <c r="Q47" s="172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  <c r="P48" s="171"/>
      <c r="Q48" s="171"/>
    </row>
    <row r="49" spans="1:17" s="2" customFormat="1" ht="22.5" customHeight="1" thickBot="1" x14ac:dyDescent="0.3">
      <c r="C49" s="71"/>
      <c r="D49" s="71"/>
      <c r="E49" s="241" t="s">
        <v>548</v>
      </c>
      <c r="F49" s="242"/>
      <c r="G49" s="59" t="s">
        <v>905</v>
      </c>
      <c r="H49" s="247" t="s">
        <v>4</v>
      </c>
      <c r="I49" s="248"/>
      <c r="J49" s="249"/>
      <c r="K49" s="59" t="s">
        <v>905</v>
      </c>
      <c r="L49" s="80">
        <f>SUM(L15:L48)</f>
        <v>646754179.63618886</v>
      </c>
      <c r="M49" s="80">
        <f>SUM(M15:M48)</f>
        <v>293500842.12377882</v>
      </c>
      <c r="N49" s="80">
        <f>SUM(N15:N48)</f>
        <v>215038176.11028954</v>
      </c>
      <c r="O49" s="80">
        <f>SUM(O15:O48)</f>
        <v>1155293197.8702574</v>
      </c>
      <c r="P49" s="188">
        <f>SUM(L49:N49)</f>
        <v>1155293197.8702571</v>
      </c>
      <c r="Q49" s="189" t="b">
        <f>O49=P49</f>
        <v>1</v>
      </c>
    </row>
    <row r="50" spans="1:17" s="1" customFormat="1" x14ac:dyDescent="0.25">
      <c r="C50" s="4"/>
      <c r="H50" s="3"/>
      <c r="I50" s="3"/>
      <c r="J50" s="3"/>
      <c r="K50" s="3"/>
      <c r="L50" s="69"/>
      <c r="M50" s="78">
        <f>SUM(M49:N49)</f>
        <v>508539018.23406839</v>
      </c>
      <c r="N50" s="69"/>
      <c r="O50" s="69"/>
      <c r="P50" s="171"/>
      <c r="Q50" s="171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  <c r="P51" s="171"/>
      <c r="Q51" s="171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  <c r="P52" s="171"/>
      <c r="Q52" s="171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  <c r="P53" s="171"/>
      <c r="Q53" s="171"/>
    </row>
    <row r="54" spans="1:17" ht="31.5" customHeight="1" thickBot="1" x14ac:dyDescent="0.2">
      <c r="B54" s="117" t="s">
        <v>417</v>
      </c>
      <c r="C54" s="118" t="s">
        <v>418</v>
      </c>
      <c r="D54" s="117" t="s">
        <v>996</v>
      </c>
      <c r="E54" s="118" t="s">
        <v>419</v>
      </c>
      <c r="F54" s="117" t="s">
        <v>420</v>
      </c>
      <c r="G54" s="144" t="s">
        <v>1006</v>
      </c>
      <c r="H54" s="119" t="s">
        <v>572</v>
      </c>
      <c r="I54" s="119" t="s">
        <v>422</v>
      </c>
      <c r="J54" s="119" t="s">
        <v>423</v>
      </c>
      <c r="K54" s="119" t="s">
        <v>424</v>
      </c>
      <c r="L54" s="120" t="s">
        <v>425</v>
      </c>
      <c r="M54" s="120" t="s">
        <v>3</v>
      </c>
      <c r="N54" s="120" t="s">
        <v>573</v>
      </c>
      <c r="O54" s="120" t="s">
        <v>574</v>
      </c>
    </row>
    <row r="55" spans="1:17" s="2" customFormat="1" ht="15.75" customHeight="1" x14ac:dyDescent="0.25">
      <c r="A55" s="1"/>
      <c r="B55" s="194" t="s">
        <v>743</v>
      </c>
      <c r="C55" s="195"/>
      <c r="D55" s="195"/>
      <c r="E55" s="195"/>
      <c r="F55" s="195"/>
      <c r="G55" s="196"/>
      <c r="H55" s="50" t="s">
        <v>427</v>
      </c>
      <c r="I55" s="208" t="s">
        <v>743</v>
      </c>
      <c r="J55" s="209"/>
      <c r="K55" s="51" t="s">
        <v>427</v>
      </c>
      <c r="L55" s="167"/>
      <c r="M55" s="168"/>
      <c r="N55" s="168"/>
      <c r="O55" s="169" t="s">
        <v>680</v>
      </c>
      <c r="P55" s="171"/>
      <c r="Q55" s="171"/>
    </row>
    <row r="56" spans="1:17" ht="22.5" customHeight="1" x14ac:dyDescent="0.15">
      <c r="B56" s="239">
        <v>1</v>
      </c>
      <c r="C56" s="190" t="s">
        <v>803</v>
      </c>
      <c r="D56" s="139"/>
      <c r="E56" s="239" t="s">
        <v>483</v>
      </c>
      <c r="F56" s="28" t="s">
        <v>149</v>
      </c>
      <c r="G56" s="239"/>
      <c r="H56" s="251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2">SUM(L56:N56)</f>
        <v>0</v>
      </c>
    </row>
    <row r="57" spans="1:17" ht="22.5" customHeight="1" x14ac:dyDescent="0.15">
      <c r="B57" s="240"/>
      <c r="C57" s="191"/>
      <c r="D57" s="140"/>
      <c r="E57" s="240"/>
      <c r="F57" s="28" t="s">
        <v>150</v>
      </c>
      <c r="G57" s="240"/>
      <c r="H57" s="252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2"/>
        <v>0</v>
      </c>
    </row>
    <row r="58" spans="1:17" ht="22.5" customHeight="1" x14ac:dyDescent="0.15">
      <c r="B58" s="239">
        <v>2</v>
      </c>
      <c r="C58" s="190" t="s">
        <v>813</v>
      </c>
      <c r="D58" s="139"/>
      <c r="E58" s="239" t="s">
        <v>483</v>
      </c>
      <c r="F58" s="28" t="s">
        <v>624</v>
      </c>
      <c r="G58" s="239"/>
      <c r="H58" s="251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90875578.633791074</v>
      </c>
      <c r="N58" s="30">
        <v>82229891.64314045</v>
      </c>
      <c r="O58" s="56">
        <f t="shared" si="2"/>
        <v>304583327.27693152</v>
      </c>
    </row>
    <row r="59" spans="1:17" ht="22.5" customHeight="1" x14ac:dyDescent="0.15">
      <c r="B59" s="240"/>
      <c r="C59" s="191"/>
      <c r="D59" s="140"/>
      <c r="E59" s="240"/>
      <c r="F59" s="28" t="s">
        <v>625</v>
      </c>
      <c r="G59" s="240"/>
      <c r="H59" s="252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99008267.495802745</v>
      </c>
      <c r="N59" s="30">
        <v>84988389.504197255</v>
      </c>
      <c r="O59" s="56">
        <f t="shared" si="2"/>
        <v>327044814.80000001</v>
      </c>
    </row>
    <row r="60" spans="1:17" ht="22.5" customHeight="1" x14ac:dyDescent="0.15">
      <c r="B60" s="239">
        <v>3</v>
      </c>
      <c r="C60" s="190" t="s">
        <v>1037</v>
      </c>
      <c r="D60" s="139"/>
      <c r="E60" s="57" t="s">
        <v>483</v>
      </c>
      <c r="F60" s="28" t="s">
        <v>153</v>
      </c>
      <c r="G60" s="239"/>
      <c r="H60" s="251">
        <v>2468</v>
      </c>
      <c r="I60" s="34" t="s">
        <v>656</v>
      </c>
      <c r="J60" s="34" t="s">
        <v>1</v>
      </c>
      <c r="K60" s="36">
        <v>1202.7</v>
      </c>
      <c r="L60" s="30">
        <v>120270929.00000001</v>
      </c>
      <c r="M60" s="30">
        <v>93178810.34427397</v>
      </c>
      <c r="N60" s="30">
        <v>84941177.65572603</v>
      </c>
      <c r="O60" s="56">
        <f t="shared" si="2"/>
        <v>298390917</v>
      </c>
    </row>
    <row r="61" spans="1:17" ht="22.5" customHeight="1" x14ac:dyDescent="0.15">
      <c r="B61" s="240"/>
      <c r="C61" s="191"/>
      <c r="D61" s="140"/>
      <c r="E61" s="19" t="s">
        <v>483</v>
      </c>
      <c r="F61" s="28" t="s">
        <v>154</v>
      </c>
      <c r="G61" s="240"/>
      <c r="H61" s="252"/>
      <c r="I61" s="34" t="s">
        <v>657</v>
      </c>
      <c r="J61" s="34" t="s">
        <v>10</v>
      </c>
      <c r="K61" s="36">
        <v>1132</v>
      </c>
      <c r="L61" s="30">
        <v>113230577.80000001</v>
      </c>
      <c r="M61" s="30">
        <v>77040272.195353419</v>
      </c>
      <c r="N61" s="30">
        <v>65445810.804646581</v>
      </c>
      <c r="O61" s="56">
        <f t="shared" si="2"/>
        <v>255716660.80000001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263563410</v>
      </c>
      <c r="M62" s="30">
        <v>178468581.3033973</v>
      </c>
      <c r="N62" s="30">
        <v>151153993.6966027</v>
      </c>
      <c r="O62" s="56">
        <f t="shared" si="2"/>
        <v>593185985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271056225.60000002</v>
      </c>
      <c r="M63" s="30">
        <v>300324426.21419179</v>
      </c>
      <c r="N63" s="30">
        <v>103041467.78580822</v>
      </c>
      <c r="O63" s="56">
        <f t="shared" ref="O63:O82" si="3">SUM(L63:N63)</f>
        <v>674422119.60000002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3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4777623.3413150692</v>
      </c>
      <c r="N65" s="30">
        <v>2568834.6586849308</v>
      </c>
      <c r="O65" s="56">
        <f t="shared" si="3"/>
        <v>19852954.999999996</v>
      </c>
    </row>
    <row r="66" spans="1:17" ht="22.5" customHeight="1" x14ac:dyDescent="0.15">
      <c r="B66" s="239">
        <v>8</v>
      </c>
      <c r="C66" s="190" t="s">
        <v>848</v>
      </c>
      <c r="D66" s="139"/>
      <c r="E66" s="239" t="s">
        <v>483</v>
      </c>
      <c r="F66" s="28" t="s">
        <v>396</v>
      </c>
      <c r="G66" s="239" t="s">
        <v>899</v>
      </c>
      <c r="H66" s="251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8400302.5127294287</v>
      </c>
      <c r="N66" s="30">
        <v>4977957.4872705713</v>
      </c>
      <c r="O66" s="56">
        <f t="shared" si="3"/>
        <v>62735013.788210973</v>
      </c>
    </row>
    <row r="67" spans="1:17" ht="22.5" customHeight="1" x14ac:dyDescent="0.15">
      <c r="B67" s="240"/>
      <c r="C67" s="191"/>
      <c r="D67" s="140"/>
      <c r="E67" s="240"/>
      <c r="F67" s="28" t="s">
        <v>397</v>
      </c>
      <c r="G67" s="240"/>
      <c r="H67" s="252"/>
      <c r="I67" s="28" t="s">
        <v>659</v>
      </c>
      <c r="J67" s="28" t="s">
        <v>10</v>
      </c>
      <c r="K67" s="36">
        <v>1327.79</v>
      </c>
      <c r="L67" s="30">
        <v>92945051.153512359</v>
      </c>
      <c r="M67" s="30">
        <v>26993585.941196509</v>
      </c>
      <c r="N67" s="30">
        <v>8067990.729855543</v>
      </c>
      <c r="O67" s="56">
        <f t="shared" si="3"/>
        <v>128006627.8245644</v>
      </c>
    </row>
    <row r="68" spans="1:17" ht="26.25" customHeight="1" x14ac:dyDescent="0.15">
      <c r="B68" s="58">
        <v>9</v>
      </c>
      <c r="C68" s="159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241686746.95008218</v>
      </c>
      <c r="N68" s="30">
        <v>124079527.0499178</v>
      </c>
      <c r="O68" s="56">
        <f t="shared" si="3"/>
        <v>635206274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3408818.2544876714</v>
      </c>
      <c r="N69" s="30">
        <v>2097734.7455123286</v>
      </c>
      <c r="O69" s="56">
        <f t="shared" si="3"/>
        <v>32327859.300000012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45896207.000000007</v>
      </c>
      <c r="M70" s="30">
        <v>16986200.833394483</v>
      </c>
      <c r="N70" s="30">
        <v>7111149.0734548327</v>
      </c>
      <c r="O70" s="56">
        <f t="shared" si="3"/>
        <v>69993556.906849325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3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3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3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185064967.58027399</v>
      </c>
      <c r="N74" s="30">
        <v>93666451.419726029</v>
      </c>
      <c r="O74" s="56">
        <f t="shared" si="3"/>
        <v>568104419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0</v>
      </c>
      <c r="M75" s="30">
        <v>0</v>
      </c>
      <c r="N75" s="30">
        <v>0</v>
      </c>
      <c r="O75" s="56">
        <f t="shared" si="3"/>
        <v>0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</v>
      </c>
      <c r="M76" s="30">
        <v>21768213.017587692</v>
      </c>
      <c r="N76" s="30">
        <v>9481301.9988506678</v>
      </c>
      <c r="O76" s="56">
        <f t="shared" si="3"/>
        <v>93362315.016438365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39896100.000000007</v>
      </c>
      <c r="M77" s="30">
        <v>25371841.202297173</v>
      </c>
      <c r="N77" s="30">
        <v>11774196.515511053</v>
      </c>
      <c r="O77" s="56">
        <f t="shared" si="3"/>
        <v>77042137.717808232</v>
      </c>
      <c r="P77" s="172"/>
      <c r="Q77" s="172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46880000.000000007</v>
      </c>
      <c r="M78" s="30">
        <v>25068616.281315066</v>
      </c>
      <c r="N78" s="30">
        <v>11613512.718684932</v>
      </c>
      <c r="O78" s="56">
        <f t="shared" si="3"/>
        <v>83562129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181864419.00000003</v>
      </c>
      <c r="M79" s="30">
        <v>49255736.959723175</v>
      </c>
      <c r="N79" s="30">
        <v>14815245.881372716</v>
      </c>
      <c r="O79" s="56">
        <f t="shared" si="3"/>
        <v>245935401.84109592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3"/>
        <v>0</v>
      </c>
    </row>
    <row r="81" spans="1:17" ht="22.5" customHeight="1" x14ac:dyDescent="0.15">
      <c r="B81" s="239">
        <v>22</v>
      </c>
      <c r="C81" s="190" t="s">
        <v>1014</v>
      </c>
      <c r="D81" s="139"/>
      <c r="E81" s="239" t="s">
        <v>483</v>
      </c>
      <c r="F81" s="28" t="s">
        <v>85</v>
      </c>
      <c r="G81" s="239"/>
      <c r="H81" s="251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580849.83682191779</v>
      </c>
      <c r="N81" s="30">
        <v>357446.16317808221</v>
      </c>
      <c r="O81" s="56">
        <f t="shared" si="3"/>
        <v>13969465</v>
      </c>
    </row>
    <row r="82" spans="1:17" ht="22.5" customHeight="1" x14ac:dyDescent="0.15">
      <c r="B82" s="240"/>
      <c r="C82" s="191"/>
      <c r="D82" s="140"/>
      <c r="E82" s="240"/>
      <c r="F82" s="28" t="s">
        <v>86</v>
      </c>
      <c r="G82" s="240"/>
      <c r="H82" s="252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10557657.796821918</v>
      </c>
      <c r="N82" s="30">
        <v>4362958.2031780826</v>
      </c>
      <c r="O82" s="56">
        <f t="shared" si="3"/>
        <v>51250056.000000007</v>
      </c>
    </row>
    <row r="83" spans="1:17" ht="22.5" customHeight="1" x14ac:dyDescent="0.15">
      <c r="B83" s="239">
        <v>23</v>
      </c>
      <c r="C83" s="190" t="s">
        <v>812</v>
      </c>
      <c r="D83" s="139"/>
      <c r="E83" s="239" t="s">
        <v>483</v>
      </c>
      <c r="F83" s="28" t="s">
        <v>87</v>
      </c>
      <c r="G83" s="251" t="s">
        <v>898</v>
      </c>
      <c r="H83" s="251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4">SUM(L83:N83)</f>
        <v>0</v>
      </c>
    </row>
    <row r="84" spans="1:17" ht="22.5" customHeight="1" x14ac:dyDescent="0.15">
      <c r="B84" s="240"/>
      <c r="C84" s="191"/>
      <c r="D84" s="140"/>
      <c r="E84" s="240"/>
      <c r="F84" s="28" t="s">
        <v>88</v>
      </c>
      <c r="G84" s="252"/>
      <c r="H84" s="252"/>
      <c r="I84" s="28" t="s">
        <v>89</v>
      </c>
      <c r="J84" s="28" t="s">
        <v>10</v>
      </c>
      <c r="K84" s="36">
        <v>1232.1400000000001</v>
      </c>
      <c r="L84" s="30">
        <v>0.80547945201396942</v>
      </c>
      <c r="M84" s="30">
        <v>-1.5720773059619613E-3</v>
      </c>
      <c r="N84" s="30">
        <v>1.5720773059619613E-3</v>
      </c>
      <c r="O84" s="56">
        <f t="shared" si="4"/>
        <v>0.80547945201396942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5.3260273970663548</v>
      </c>
      <c r="M85" s="30">
        <v>0</v>
      </c>
      <c r="N85" s="30">
        <v>0</v>
      </c>
      <c r="O85" s="56">
        <f t="shared" si="4"/>
        <v>5.3260273970663548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4"/>
        <v>0</v>
      </c>
    </row>
    <row r="87" spans="1:17" ht="22.5" customHeight="1" x14ac:dyDescent="0.15">
      <c r="B87" s="239">
        <v>26</v>
      </c>
      <c r="C87" s="190" t="s">
        <v>814</v>
      </c>
      <c r="D87" s="139"/>
      <c r="E87" s="239" t="s">
        <v>483</v>
      </c>
      <c r="F87" s="28" t="s">
        <v>94</v>
      </c>
      <c r="G87" s="239"/>
      <c r="H87" s="251">
        <v>2605.3200000000002</v>
      </c>
      <c r="I87" s="28" t="s">
        <v>698</v>
      </c>
      <c r="J87" s="28" t="s">
        <v>1</v>
      </c>
      <c r="K87" s="36">
        <v>1302.6600000000001</v>
      </c>
      <c r="L87" s="30">
        <v>130266000</v>
      </c>
      <c r="M87" s="30">
        <v>72285919.940657526</v>
      </c>
      <c r="N87" s="30">
        <v>27834578.059342466</v>
      </c>
      <c r="O87" s="56">
        <f t="shared" si="4"/>
        <v>230386498</v>
      </c>
    </row>
    <row r="88" spans="1:17" ht="22.5" customHeight="1" x14ac:dyDescent="0.15">
      <c r="B88" s="240"/>
      <c r="C88" s="191"/>
      <c r="D88" s="140"/>
      <c r="E88" s="240"/>
      <c r="F88" s="28" t="s">
        <v>95</v>
      </c>
      <c r="G88" s="240"/>
      <c r="H88" s="252"/>
      <c r="I88" s="28" t="s">
        <v>699</v>
      </c>
      <c r="J88" s="28" t="s">
        <v>10</v>
      </c>
      <c r="K88" s="36">
        <v>1302.6600000000001</v>
      </c>
      <c r="L88" s="30">
        <v>117239400.00000004</v>
      </c>
      <c r="M88" s="30">
        <v>58584539.01342766</v>
      </c>
      <c r="N88" s="30">
        <v>21184013.507120285</v>
      </c>
      <c r="O88" s="56">
        <f t="shared" si="4"/>
        <v>197007952.52054799</v>
      </c>
    </row>
    <row r="89" spans="1:17" ht="27" customHeight="1" x14ac:dyDescent="0.15">
      <c r="B89" s="239">
        <v>27</v>
      </c>
      <c r="C89" s="190" t="s">
        <v>806</v>
      </c>
      <c r="D89" s="139"/>
      <c r="E89" s="239" t="s">
        <v>483</v>
      </c>
      <c r="F89" s="28" t="s">
        <v>96</v>
      </c>
      <c r="G89" s="239"/>
      <c r="H89" s="251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40"/>
      <c r="C90" s="191"/>
      <c r="D90" s="140"/>
      <c r="E90" s="240"/>
      <c r="F90" s="28" t="s">
        <v>97</v>
      </c>
      <c r="G90" s="240"/>
      <c r="H90" s="252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172"/>
      <c r="Q90" s="172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-1.7125914817395275E-3</v>
      </c>
      <c r="N92" s="30">
        <v>1.7125914817395275E-3</v>
      </c>
      <c r="O92" s="56">
        <f>SUM(L92:N92)</f>
        <v>0.25205479469150305</v>
      </c>
    </row>
    <row r="93" spans="1:17" ht="22.5" customHeight="1" x14ac:dyDescent="0.15">
      <c r="B93" s="239">
        <v>30</v>
      </c>
      <c r="C93" s="190" t="s">
        <v>804</v>
      </c>
      <c r="D93" s="139"/>
      <c r="E93" s="239" t="s">
        <v>483</v>
      </c>
      <c r="F93" s="28" t="s">
        <v>107</v>
      </c>
      <c r="G93" s="239"/>
      <c r="H93" s="251">
        <v>3706.15</v>
      </c>
      <c r="I93" s="28" t="s">
        <v>693</v>
      </c>
      <c r="J93" s="28" t="s">
        <v>1</v>
      </c>
      <c r="K93" s="36">
        <v>1818.47</v>
      </c>
      <c r="L93" s="30">
        <v>0.89016438648104668</v>
      </c>
      <c r="M93" s="30">
        <v>-1.0491166096844085E-2</v>
      </c>
      <c r="N93" s="30">
        <v>1.0491166096844085E-2</v>
      </c>
      <c r="O93" s="56">
        <f t="shared" ref="O93:O105" si="5">SUM(L93:N93)</f>
        <v>0.89016438648104668</v>
      </c>
    </row>
    <row r="94" spans="1:17" ht="22.5" customHeight="1" x14ac:dyDescent="0.15">
      <c r="B94" s="240"/>
      <c r="C94" s="191"/>
      <c r="D94" s="140"/>
      <c r="E94" s="240"/>
      <c r="F94" s="28" t="s">
        <v>108</v>
      </c>
      <c r="G94" s="240"/>
      <c r="H94" s="252"/>
      <c r="I94" s="28" t="s">
        <v>109</v>
      </c>
      <c r="J94" s="28" t="s">
        <v>10</v>
      </c>
      <c r="K94" s="36">
        <v>1887.98</v>
      </c>
      <c r="L94" s="30">
        <v>0</v>
      </c>
      <c r="M94" s="30">
        <v>0</v>
      </c>
      <c r="N94" s="30">
        <v>0</v>
      </c>
      <c r="O94" s="56">
        <f t="shared" si="5"/>
        <v>0</v>
      </c>
    </row>
    <row r="95" spans="1:17" ht="22.5" customHeight="1" x14ac:dyDescent="0.15">
      <c r="B95" s="239">
        <v>31</v>
      </c>
      <c r="C95" s="190" t="s">
        <v>810</v>
      </c>
      <c r="D95" s="139"/>
      <c r="E95" s="239" t="s">
        <v>483</v>
      </c>
      <c r="F95" s="28" t="s">
        <v>110</v>
      </c>
      <c r="G95" s="239"/>
      <c r="H95" s="251">
        <v>2414.63</v>
      </c>
      <c r="I95" s="28" t="s">
        <v>111</v>
      </c>
      <c r="J95" s="28" t="s">
        <v>1</v>
      </c>
      <c r="K95" s="36">
        <v>1207.32</v>
      </c>
      <c r="L95" s="30">
        <v>36219450</v>
      </c>
      <c r="M95" s="30">
        <v>4176947.0935890414</v>
      </c>
      <c r="N95" s="30">
        <v>1162436.9064109589</v>
      </c>
      <c r="O95" s="56">
        <f t="shared" si="5"/>
        <v>41558834</v>
      </c>
    </row>
    <row r="96" spans="1:17" ht="22.5" customHeight="1" x14ac:dyDescent="0.15">
      <c r="A96" s="2"/>
      <c r="B96" s="240"/>
      <c r="C96" s="191"/>
      <c r="D96" s="140"/>
      <c r="E96" s="240"/>
      <c r="F96" s="28" t="s">
        <v>112</v>
      </c>
      <c r="G96" s="240"/>
      <c r="H96" s="252"/>
      <c r="I96" s="28" t="s">
        <v>696</v>
      </c>
      <c r="J96" s="28" t="s">
        <v>10</v>
      </c>
      <c r="K96" s="36">
        <v>1207.31</v>
      </c>
      <c r="L96" s="30">
        <v>39285637.930479459</v>
      </c>
      <c r="M96" s="30">
        <v>5285807.1040561842</v>
      </c>
      <c r="N96" s="30">
        <v>1561587.6658068309</v>
      </c>
      <c r="O96" s="56">
        <f t="shared" si="5"/>
        <v>46133032.700342476</v>
      </c>
      <c r="P96" s="172"/>
      <c r="Q96" s="172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204207300.00000003</v>
      </c>
      <c r="M97" s="30">
        <v>61079782.019244134</v>
      </c>
      <c r="N97" s="30">
        <v>24365811.145139426</v>
      </c>
      <c r="O97" s="56">
        <f t="shared" si="5"/>
        <v>289652893.16438359</v>
      </c>
    </row>
    <row r="98" spans="1:17" ht="22.5" customHeight="1" x14ac:dyDescent="0.15">
      <c r="B98" s="239">
        <v>33</v>
      </c>
      <c r="C98" s="190" t="s">
        <v>790</v>
      </c>
      <c r="D98" s="73"/>
      <c r="E98" s="239" t="s">
        <v>483</v>
      </c>
      <c r="F98" s="28" t="s">
        <v>114</v>
      </c>
      <c r="G98" s="239"/>
      <c r="H98" s="29">
        <v>1651.18</v>
      </c>
      <c r="I98" s="28" t="s">
        <v>688</v>
      </c>
      <c r="J98" s="28" t="s">
        <v>1</v>
      </c>
      <c r="K98" s="36">
        <v>1651.18</v>
      </c>
      <c r="L98" s="30">
        <v>132094000</v>
      </c>
      <c r="M98" s="30">
        <v>63540315.609863013</v>
      </c>
      <c r="N98" s="30">
        <v>11376232.390136987</v>
      </c>
      <c r="O98" s="56">
        <f t="shared" si="5"/>
        <v>207010548</v>
      </c>
    </row>
    <row r="99" spans="1:17" ht="22.5" customHeight="1" x14ac:dyDescent="0.15">
      <c r="B99" s="240"/>
      <c r="C99" s="191"/>
      <c r="D99" s="73"/>
      <c r="E99" s="240"/>
      <c r="F99" s="28" t="s">
        <v>115</v>
      </c>
      <c r="G99" s="240"/>
      <c r="H99" s="29">
        <v>1651.18</v>
      </c>
      <c r="I99" s="28" t="s">
        <v>116</v>
      </c>
      <c r="J99" s="28" t="s">
        <v>1</v>
      </c>
      <c r="K99" s="36">
        <v>1651.18</v>
      </c>
      <c r="L99" s="30">
        <v>132093999.99999991</v>
      </c>
      <c r="M99" s="30">
        <v>63975297.388445877</v>
      </c>
      <c r="N99" s="30">
        <v>21330987.986554138</v>
      </c>
      <c r="O99" s="56">
        <f t="shared" si="5"/>
        <v>217400285.37499994</v>
      </c>
    </row>
    <row r="100" spans="1:17" ht="22.5" customHeight="1" x14ac:dyDescent="0.15">
      <c r="B100" s="239">
        <v>34</v>
      </c>
      <c r="C100" s="190" t="s">
        <v>801</v>
      </c>
      <c r="D100" s="73"/>
      <c r="E100" s="239" t="s">
        <v>483</v>
      </c>
      <c r="F100" s="28" t="s">
        <v>117</v>
      </c>
      <c r="G100" s="239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2.0027397256344557</v>
      </c>
      <c r="M100" s="30">
        <v>-7.8767123287671239E-3</v>
      </c>
      <c r="N100" s="30">
        <v>7.8767123287671239E-3</v>
      </c>
      <c r="O100" s="56">
        <f t="shared" si="5"/>
        <v>2.0027397256344557</v>
      </c>
    </row>
    <row r="101" spans="1:17" ht="22.5" customHeight="1" x14ac:dyDescent="0.15">
      <c r="B101" s="240"/>
      <c r="C101" s="191"/>
      <c r="D101" s="73"/>
      <c r="E101" s="240"/>
      <c r="F101" s="28" t="s">
        <v>118</v>
      </c>
      <c r="G101" s="240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0.33630137052386999</v>
      </c>
      <c r="M101" s="30">
        <v>-1.8668418123501623E-3</v>
      </c>
      <c r="N101" s="30">
        <v>1.8668418123501623E-3</v>
      </c>
      <c r="O101" s="56">
        <f t="shared" si="5"/>
        <v>0.33630137052386999</v>
      </c>
    </row>
    <row r="102" spans="1:17" ht="22.5" customHeight="1" x14ac:dyDescent="0.15">
      <c r="B102" s="239">
        <v>35</v>
      </c>
      <c r="C102" s="190" t="s">
        <v>809</v>
      </c>
      <c r="D102" s="139"/>
      <c r="E102" s="239" t="s">
        <v>483</v>
      </c>
      <c r="F102" s="28" t="s">
        <v>120</v>
      </c>
      <c r="G102" s="239"/>
      <c r="H102" s="239">
        <v>5018.1400000000003</v>
      </c>
      <c r="I102" s="29" t="s">
        <v>121</v>
      </c>
      <c r="J102" s="28" t="s">
        <v>1</v>
      </c>
      <c r="K102" s="36">
        <v>3014.2</v>
      </c>
      <c r="L102" s="30">
        <v>241135679.99999994</v>
      </c>
      <c r="M102" s="30">
        <v>48800153.050234973</v>
      </c>
      <c r="N102" s="30">
        <v>15128255.142641757</v>
      </c>
      <c r="O102" s="56">
        <f t="shared" si="5"/>
        <v>305064088.1928767</v>
      </c>
    </row>
    <row r="103" spans="1:17" ht="22.5" customHeight="1" x14ac:dyDescent="0.15">
      <c r="B103" s="240"/>
      <c r="C103" s="191"/>
      <c r="D103" s="140"/>
      <c r="E103" s="240"/>
      <c r="F103" s="28" t="s">
        <v>122</v>
      </c>
      <c r="G103" s="240"/>
      <c r="H103" s="240"/>
      <c r="I103" s="29" t="s">
        <v>123</v>
      </c>
      <c r="J103" s="28" t="s">
        <v>10</v>
      </c>
      <c r="K103" s="36">
        <v>2003.94</v>
      </c>
      <c r="L103" s="30">
        <v>160315520</v>
      </c>
      <c r="M103" s="30">
        <v>51246771.187397256</v>
      </c>
      <c r="N103" s="30">
        <v>16980364.81260274</v>
      </c>
      <c r="O103" s="56">
        <f t="shared" si="5"/>
        <v>228542655.99999997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5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0.79452054295688868</v>
      </c>
      <c r="M105" s="30">
        <v>-3.7155188414944363E-3</v>
      </c>
      <c r="N105" s="30">
        <v>3.7155188414944363E-3</v>
      </c>
      <c r="O105" s="56">
        <f t="shared" si="5"/>
        <v>0.79452054295688868</v>
      </c>
    </row>
    <row r="106" spans="1:17" ht="22.5" customHeight="1" x14ac:dyDescent="0.15">
      <c r="B106" s="239">
        <v>38</v>
      </c>
      <c r="C106" s="190" t="s">
        <v>1083</v>
      </c>
      <c r="D106" s="139"/>
      <c r="E106" s="239" t="s">
        <v>483</v>
      </c>
      <c r="F106" s="28" t="s">
        <v>171</v>
      </c>
      <c r="G106" s="239"/>
      <c r="H106" s="251">
        <v>2400.42</v>
      </c>
      <c r="I106" s="31" t="s">
        <v>42</v>
      </c>
      <c r="J106" s="28" t="s">
        <v>1</v>
      </c>
      <c r="K106" s="36">
        <v>1441.21</v>
      </c>
      <c r="L106" s="30">
        <v>24688850.982808214</v>
      </c>
      <c r="M106" s="30">
        <v>2698647.0576190213</v>
      </c>
      <c r="N106" s="30">
        <v>364523.15811796498</v>
      </c>
      <c r="O106" s="56">
        <f>SUM(L106:N106)</f>
        <v>27752021.198545199</v>
      </c>
    </row>
    <row r="107" spans="1:17" ht="22.5" customHeight="1" x14ac:dyDescent="0.15">
      <c r="B107" s="240"/>
      <c r="C107" s="191"/>
      <c r="D107" s="140"/>
      <c r="E107" s="240"/>
      <c r="F107" s="28" t="s">
        <v>172</v>
      </c>
      <c r="G107" s="240"/>
      <c r="H107" s="252"/>
      <c r="I107" s="31" t="s">
        <v>694</v>
      </c>
      <c r="J107" s="28" t="s">
        <v>10</v>
      </c>
      <c r="K107" s="36">
        <v>959.21</v>
      </c>
      <c r="L107" s="30">
        <v>19184242.448328763</v>
      </c>
      <c r="M107" s="30">
        <v>3314477.2814872637</v>
      </c>
      <c r="N107" s="30">
        <v>243448.71851273556</v>
      </c>
      <c r="O107" s="56">
        <f>SUM(L107:N107)</f>
        <v>22742168.448328763</v>
      </c>
    </row>
    <row r="108" spans="1:17" ht="27" customHeight="1" x14ac:dyDescent="0.15">
      <c r="A108" s="2"/>
      <c r="B108" s="239">
        <v>39</v>
      </c>
      <c r="C108" s="190" t="s">
        <v>807</v>
      </c>
      <c r="D108" s="139"/>
      <c r="E108" s="239" t="s">
        <v>483</v>
      </c>
      <c r="F108" s="28" t="s">
        <v>173</v>
      </c>
      <c r="G108" s="239"/>
      <c r="H108" s="251">
        <v>2367.2399999999998</v>
      </c>
      <c r="I108" s="28" t="s">
        <v>42</v>
      </c>
      <c r="J108" s="28" t="s">
        <v>1</v>
      </c>
      <c r="K108" s="36">
        <v>1183.6199999999999</v>
      </c>
      <c r="L108" s="30">
        <v>0.22739725932478905</v>
      </c>
      <c r="M108" s="30">
        <v>-1.5699755986259408E-3</v>
      </c>
      <c r="N108" s="30">
        <v>1.5699755986259408E-3</v>
      </c>
      <c r="O108" s="56">
        <f>SUM(L108:N108)</f>
        <v>0.22739725932478905</v>
      </c>
      <c r="P108" s="172"/>
      <c r="Q108" s="172"/>
    </row>
    <row r="109" spans="1:17" ht="27" customHeight="1" x14ac:dyDescent="0.15">
      <c r="B109" s="240"/>
      <c r="C109" s="191"/>
      <c r="D109" s="140"/>
      <c r="E109" s="240"/>
      <c r="F109" s="28" t="s">
        <v>174</v>
      </c>
      <c r="G109" s="240"/>
      <c r="H109" s="252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>SUM(L110:N110)</f>
        <v>0</v>
      </c>
    </row>
    <row r="111" spans="1:17" ht="12" customHeight="1" thickBot="1" x14ac:dyDescent="0.2">
      <c r="B111" s="9"/>
      <c r="C111" s="8"/>
      <c r="D111" s="13"/>
      <c r="E111" s="179"/>
      <c r="F111" s="180"/>
      <c r="G111" s="181"/>
      <c r="H111" s="182"/>
      <c r="I111" s="183"/>
      <c r="J111" s="180"/>
      <c r="K111" s="184"/>
      <c r="L111" s="12"/>
      <c r="M111" s="12"/>
      <c r="N111" s="12"/>
      <c r="O111" s="177"/>
    </row>
    <row r="112" spans="1:17" s="2" customFormat="1" ht="22.5" customHeight="1" thickBot="1" x14ac:dyDescent="0.3">
      <c r="A112" s="1"/>
      <c r="C112" s="71"/>
      <c r="D112" s="71"/>
      <c r="E112" s="241" t="s">
        <v>668</v>
      </c>
      <c r="F112" s="242"/>
      <c r="G112" s="59" t="s">
        <v>905</v>
      </c>
      <c r="H112" s="247" t="s">
        <v>4</v>
      </c>
      <c r="I112" s="248"/>
      <c r="J112" s="249"/>
      <c r="K112" s="59" t="s">
        <v>905</v>
      </c>
      <c r="L112" s="80">
        <f>SUM(L56:L110)</f>
        <v>3445829992.438025</v>
      </c>
      <c r="M112" s="80">
        <f>SUM(M56:M110)</f>
        <v>1893805753.4120743</v>
      </c>
      <c r="N112" s="80">
        <f>SUM(N56:N110)</f>
        <v>1008307277.2565103</v>
      </c>
      <c r="O112" s="80">
        <f>SUM(O56:O110)</f>
        <v>6347943023.1066093</v>
      </c>
      <c r="P112" s="188">
        <f>SUM(L112:N112)</f>
        <v>6347943023.1066093</v>
      </c>
      <c r="Q112" s="189" t="b">
        <f>O112=P112</f>
        <v>1</v>
      </c>
    </row>
    <row r="113" spans="1:17" s="1" customFormat="1" x14ac:dyDescent="0.25">
      <c r="C113" s="4"/>
      <c r="H113" s="3"/>
      <c r="I113" s="3"/>
      <c r="J113" s="3"/>
      <c r="K113" s="3"/>
      <c r="L113" s="69"/>
      <c r="M113" s="78">
        <f>SUM(M112:N112)</f>
        <v>2902113030.6685848</v>
      </c>
      <c r="N113" s="69"/>
      <c r="O113" s="69"/>
      <c r="P113" s="171"/>
      <c r="Q113" s="171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  <c r="P114" s="171"/>
      <c r="Q114" s="171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172"/>
      <c r="Q115" s="172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  <c r="P116" s="171"/>
      <c r="Q116" s="171"/>
    </row>
    <row r="117" spans="1:17" ht="31.5" customHeight="1" thickBot="1" x14ac:dyDescent="0.2">
      <c r="B117" s="117" t="s">
        <v>417</v>
      </c>
      <c r="C117" s="118" t="s">
        <v>418</v>
      </c>
      <c r="D117" s="117" t="s">
        <v>996</v>
      </c>
      <c r="E117" s="118" t="s">
        <v>419</v>
      </c>
      <c r="F117" s="117" t="s">
        <v>420</v>
      </c>
      <c r="G117" s="144" t="s">
        <v>1006</v>
      </c>
      <c r="H117" s="119" t="s">
        <v>572</v>
      </c>
      <c r="I117" s="119" t="s">
        <v>422</v>
      </c>
      <c r="J117" s="119" t="s">
        <v>423</v>
      </c>
      <c r="K117" s="119" t="s">
        <v>424</v>
      </c>
      <c r="L117" s="120" t="s">
        <v>425</v>
      </c>
      <c r="M117" s="120" t="s">
        <v>3</v>
      </c>
      <c r="N117" s="120" t="s">
        <v>573</v>
      </c>
      <c r="O117" s="120" t="s">
        <v>574</v>
      </c>
    </row>
    <row r="118" spans="1:17" s="2" customFormat="1" ht="15.75" customHeight="1" x14ac:dyDescent="0.25">
      <c r="A118" s="1"/>
      <c r="B118" s="194" t="s">
        <v>743</v>
      </c>
      <c r="C118" s="195"/>
      <c r="D118" s="195"/>
      <c r="E118" s="195"/>
      <c r="F118" s="195"/>
      <c r="G118" s="196"/>
      <c r="H118" s="50" t="s">
        <v>427</v>
      </c>
      <c r="I118" s="208" t="s">
        <v>743</v>
      </c>
      <c r="J118" s="209"/>
      <c r="K118" s="51" t="s">
        <v>427</v>
      </c>
      <c r="L118" s="167"/>
      <c r="M118" s="168"/>
      <c r="N118" s="168"/>
      <c r="O118" s="169" t="s">
        <v>680</v>
      </c>
      <c r="P118" s="171"/>
      <c r="Q118" s="171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3441762</v>
      </c>
      <c r="M119" s="30">
        <v>30410.285917808218</v>
      </c>
      <c r="N119" s="30">
        <v>16218.714082191782</v>
      </c>
      <c r="O119" s="56">
        <f>SUM(L119:N119)</f>
        <v>3488391</v>
      </c>
    </row>
    <row r="120" spans="1:17" ht="22.5" customHeight="1" x14ac:dyDescent="0.15">
      <c r="B120" s="233">
        <v>2</v>
      </c>
      <c r="C120" s="243" t="s">
        <v>855</v>
      </c>
      <c r="D120" s="74"/>
      <c r="E120" s="233" t="s">
        <v>511</v>
      </c>
      <c r="F120" s="32" t="s">
        <v>177</v>
      </c>
      <c r="G120" s="233"/>
      <c r="H120" s="255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34"/>
      <c r="C121" s="244"/>
      <c r="D121" s="74"/>
      <c r="E121" s="234"/>
      <c r="F121" s="32" t="s">
        <v>178</v>
      </c>
      <c r="G121" s="234"/>
      <c r="H121" s="270"/>
      <c r="I121" s="32" t="s">
        <v>717</v>
      </c>
      <c r="J121" s="32" t="s">
        <v>10</v>
      </c>
      <c r="K121" s="32">
        <v>457.1</v>
      </c>
      <c r="L121" s="30">
        <v>551111.10958904121</v>
      </c>
      <c r="M121" s="30">
        <v>2106.4649863013697</v>
      </c>
      <c r="N121" s="30">
        <v>3744.5350136986303</v>
      </c>
      <c r="O121" s="56">
        <f>SUM(L121:N121)</f>
        <v>556962.10958904121</v>
      </c>
      <c r="P121" s="172"/>
      <c r="Q121" s="172"/>
    </row>
    <row r="122" spans="1:17" ht="22.5" customHeight="1" x14ac:dyDescent="0.15">
      <c r="B122" s="235"/>
      <c r="C122" s="245"/>
      <c r="D122" s="74"/>
      <c r="E122" s="235"/>
      <c r="F122" s="32" t="s">
        <v>179</v>
      </c>
      <c r="G122" s="235"/>
      <c r="H122" s="256"/>
      <c r="I122" s="32" t="s">
        <v>718</v>
      </c>
      <c r="J122" s="32" t="s">
        <v>186</v>
      </c>
      <c r="K122" s="32">
        <v>57.36</v>
      </c>
      <c r="L122" s="30">
        <v>573600.00000000012</v>
      </c>
      <c r="M122" s="30">
        <v>65336.452602739722</v>
      </c>
      <c r="N122" s="30">
        <v>489.93095890410962</v>
      </c>
      <c r="O122" s="56">
        <f>SUM(L122:N122)</f>
        <v>639426.38356164389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  <c r="P123" s="171"/>
      <c r="Q123" s="171"/>
    </row>
    <row r="124" spans="1:17" s="2" customFormat="1" ht="22.5" customHeight="1" thickBot="1" x14ac:dyDescent="0.3">
      <c r="A124" s="1"/>
      <c r="C124" s="71"/>
      <c r="D124" s="71"/>
      <c r="E124" s="241" t="s">
        <v>511</v>
      </c>
      <c r="F124" s="242"/>
      <c r="G124" s="59" t="s">
        <v>905</v>
      </c>
      <c r="H124" s="247" t="s">
        <v>4</v>
      </c>
      <c r="I124" s="248"/>
      <c r="J124" s="249"/>
      <c r="K124" s="59" t="s">
        <v>905</v>
      </c>
      <c r="L124" s="80">
        <f>SUM(L119:L123)</f>
        <v>4566473.1095890412</v>
      </c>
      <c r="M124" s="80">
        <f>SUM(M119:M123)</f>
        <v>97853.203506849313</v>
      </c>
      <c r="N124" s="80">
        <f>SUM(N119:N123)</f>
        <v>20453.180054794524</v>
      </c>
      <c r="O124" s="80">
        <f>SUM(O119:O123)</f>
        <v>4684779.493150685</v>
      </c>
      <c r="P124" s="188">
        <f>SUM(L124:N124)</f>
        <v>4684779.493150685</v>
      </c>
      <c r="Q124" s="189" t="b">
        <f>O124=P124</f>
        <v>1</v>
      </c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8">
        <f>SUM(M124:N124)</f>
        <v>118306.38356164383</v>
      </c>
      <c r="N125" s="69"/>
      <c r="O125" s="69"/>
      <c r="P125" s="172"/>
      <c r="Q125" s="17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172"/>
      <c r="Q126" s="172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8"/>
      <c r="N127" s="69"/>
      <c r="O127" s="69"/>
      <c r="P127" s="172"/>
      <c r="Q127" s="172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  <c r="P128" s="171"/>
      <c r="Q128" s="171"/>
    </row>
    <row r="129" spans="1:17" ht="31.5" customHeight="1" thickBot="1" x14ac:dyDescent="0.2">
      <c r="B129" s="117" t="s">
        <v>417</v>
      </c>
      <c r="C129" s="118" t="s">
        <v>418</v>
      </c>
      <c r="D129" s="117" t="s">
        <v>996</v>
      </c>
      <c r="E129" s="118" t="s">
        <v>419</v>
      </c>
      <c r="F129" s="117" t="s">
        <v>420</v>
      </c>
      <c r="G129" s="144" t="s">
        <v>1006</v>
      </c>
      <c r="H129" s="119" t="s">
        <v>572</v>
      </c>
      <c r="I129" s="119" t="s">
        <v>422</v>
      </c>
      <c r="J129" s="119" t="s">
        <v>423</v>
      </c>
      <c r="K129" s="119" t="s">
        <v>424</v>
      </c>
      <c r="L129" s="120" t="s">
        <v>425</v>
      </c>
      <c r="M129" s="120" t="s">
        <v>3</v>
      </c>
      <c r="N129" s="120" t="s">
        <v>573</v>
      </c>
      <c r="O129" s="120" t="s">
        <v>574</v>
      </c>
    </row>
    <row r="130" spans="1:17" s="2" customFormat="1" ht="15.75" customHeight="1" x14ac:dyDescent="0.25">
      <c r="A130" s="1"/>
      <c r="B130" s="194" t="s">
        <v>743</v>
      </c>
      <c r="C130" s="195"/>
      <c r="D130" s="195"/>
      <c r="E130" s="195"/>
      <c r="F130" s="195"/>
      <c r="G130" s="196"/>
      <c r="H130" s="50" t="s">
        <v>427</v>
      </c>
      <c r="I130" s="208" t="s">
        <v>743</v>
      </c>
      <c r="J130" s="209"/>
      <c r="K130" s="51" t="s">
        <v>427</v>
      </c>
      <c r="L130" s="167"/>
      <c r="M130" s="168"/>
      <c r="N130" s="168"/>
      <c r="O130" s="169" t="s">
        <v>680</v>
      </c>
      <c r="P130" s="171"/>
      <c r="Q130" s="171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93512.000000000015</v>
      </c>
      <c r="M131" s="30">
        <v>40152.802027397251</v>
      </c>
      <c r="N131" s="30">
        <v>49871.197972602749</v>
      </c>
      <c r="O131" s="56">
        <f t="shared" ref="O131:O136" si="6">SUM(L131:N131)</f>
        <v>183536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22213897.094082195</v>
      </c>
      <c r="N132" s="30">
        <v>18897608.905917805</v>
      </c>
      <c r="O132" s="56">
        <f>SUM(L132:N132)</f>
        <v>116947128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361455800.00000012</v>
      </c>
      <c r="M133" s="30">
        <v>303605929.86780739</v>
      </c>
      <c r="N133" s="30">
        <v>266309734.06041181</v>
      </c>
      <c r="O133" s="56">
        <f>SUM(L133:N133)</f>
        <v>931371463.92821932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189922154</v>
      </c>
      <c r="M134" s="30">
        <v>94303303.383780822</v>
      </c>
      <c r="N134" s="30">
        <v>85954491.616219178</v>
      </c>
      <c r="O134" s="56">
        <f t="shared" si="6"/>
        <v>370179949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80185627.99999997</v>
      </c>
      <c r="M135" s="30">
        <v>56391746.62138734</v>
      </c>
      <c r="N135" s="30">
        <v>29763592.016004436</v>
      </c>
      <c r="O135" s="56">
        <f>SUM(L135:N135)</f>
        <v>166340966.63739175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384747685.59999985</v>
      </c>
      <c r="M136" s="30">
        <v>273613890.37391216</v>
      </c>
      <c r="N136" s="30">
        <v>198930391.4683454</v>
      </c>
      <c r="O136" s="56">
        <f t="shared" si="6"/>
        <v>857291967.4422574</v>
      </c>
      <c r="P136" s="172"/>
      <c r="Q136" s="172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  <c r="P137" s="171"/>
      <c r="Q137" s="171"/>
    </row>
    <row r="138" spans="1:17" s="2" customFormat="1" ht="22.5" customHeight="1" thickBot="1" x14ac:dyDescent="0.3">
      <c r="A138" s="1"/>
      <c r="C138" s="71"/>
      <c r="D138" s="71"/>
      <c r="E138" s="241" t="s">
        <v>551</v>
      </c>
      <c r="F138" s="242"/>
      <c r="G138" s="59" t="s">
        <v>905</v>
      </c>
      <c r="H138" s="247" t="s">
        <v>4</v>
      </c>
      <c r="I138" s="248"/>
      <c r="J138" s="249"/>
      <c r="K138" s="59" t="s">
        <v>905</v>
      </c>
      <c r="L138" s="80">
        <f>SUM(L131:L137)</f>
        <v>1092240401.5999999</v>
      </c>
      <c r="M138" s="80">
        <f>SUM(M131:M137)</f>
        <v>750168920.14299726</v>
      </c>
      <c r="N138" s="80">
        <f>SUM(N131:N137)</f>
        <v>599905689.26487124</v>
      </c>
      <c r="O138" s="80">
        <f>SUM(O131:O137)</f>
        <v>2442315011.0078688</v>
      </c>
      <c r="P138" s="188">
        <f>SUM(L138:N138)</f>
        <v>2442315011.0078683</v>
      </c>
      <c r="Q138" s="189" t="b">
        <f>O138=P138</f>
        <v>1</v>
      </c>
    </row>
    <row r="139" spans="1:17" s="1" customFormat="1" x14ac:dyDescent="0.25">
      <c r="C139" s="4"/>
      <c r="H139" s="3"/>
      <c r="I139" s="3"/>
      <c r="J139" s="3"/>
      <c r="K139" s="3"/>
      <c r="L139" s="69"/>
      <c r="M139" s="78">
        <f>SUM(M138:N138)</f>
        <v>1350074609.4078684</v>
      </c>
      <c r="N139" s="69"/>
      <c r="O139" s="69"/>
      <c r="P139" s="171"/>
      <c r="Q139" s="171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  <c r="P140" s="171"/>
      <c r="Q140" s="171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  <c r="P141" s="171"/>
      <c r="Q141" s="171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172"/>
      <c r="Q142" s="172"/>
    </row>
    <row r="143" spans="1:17" ht="31.5" customHeight="1" thickBot="1" x14ac:dyDescent="0.2">
      <c r="B143" s="117" t="s">
        <v>417</v>
      </c>
      <c r="C143" s="118" t="s">
        <v>418</v>
      </c>
      <c r="D143" s="117" t="s">
        <v>996</v>
      </c>
      <c r="E143" s="118" t="s">
        <v>419</v>
      </c>
      <c r="F143" s="117" t="s">
        <v>420</v>
      </c>
      <c r="G143" s="144" t="s">
        <v>1006</v>
      </c>
      <c r="H143" s="119" t="s">
        <v>572</v>
      </c>
      <c r="I143" s="119" t="s">
        <v>422</v>
      </c>
      <c r="J143" s="119" t="s">
        <v>423</v>
      </c>
      <c r="K143" s="119" t="s">
        <v>424</v>
      </c>
      <c r="L143" s="120" t="s">
        <v>425</v>
      </c>
      <c r="M143" s="120" t="s">
        <v>3</v>
      </c>
      <c r="N143" s="120" t="s">
        <v>573</v>
      </c>
      <c r="O143" s="120" t="s">
        <v>574</v>
      </c>
    </row>
    <row r="144" spans="1:17" s="2" customFormat="1" ht="15.75" customHeight="1" x14ac:dyDescent="0.25">
      <c r="A144" s="1"/>
      <c r="B144" s="194" t="s">
        <v>743</v>
      </c>
      <c r="C144" s="195"/>
      <c r="D144" s="195"/>
      <c r="E144" s="195"/>
      <c r="F144" s="195"/>
      <c r="G144" s="196"/>
      <c r="H144" s="50" t="s">
        <v>427</v>
      </c>
      <c r="I144" s="208" t="s">
        <v>743</v>
      </c>
      <c r="J144" s="209"/>
      <c r="K144" s="51" t="s">
        <v>427</v>
      </c>
      <c r="L144" s="167"/>
      <c r="M144" s="168"/>
      <c r="N144" s="168"/>
      <c r="O144" s="169" t="s">
        <v>680</v>
      </c>
      <c r="P144" s="171"/>
      <c r="Q144" s="171"/>
    </row>
    <row r="145" spans="1:17" ht="22.5" customHeight="1" x14ac:dyDescent="0.15">
      <c r="A145" s="2"/>
      <c r="B145" s="239">
        <v>1</v>
      </c>
      <c r="C145" s="190" t="s">
        <v>867</v>
      </c>
      <c r="D145" s="139"/>
      <c r="E145" s="239" t="s">
        <v>501</v>
      </c>
      <c r="F145" s="28" t="s">
        <v>55</v>
      </c>
      <c r="G145" s="239" t="s">
        <v>899</v>
      </c>
      <c r="H145" s="267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1641631.1924083317</v>
      </c>
      <c r="N145" s="30">
        <v>1641631.8075916683</v>
      </c>
      <c r="O145" s="56">
        <f>SUM(L145:N145)</f>
        <v>26511632.849315062</v>
      </c>
      <c r="P145" s="172"/>
      <c r="Q145" s="172"/>
    </row>
    <row r="146" spans="1:17" ht="22.5" customHeight="1" x14ac:dyDescent="0.15">
      <c r="A146" s="2"/>
      <c r="B146" s="240"/>
      <c r="C146" s="191"/>
      <c r="D146" s="140"/>
      <c r="E146" s="240"/>
      <c r="F146" s="28" t="s">
        <v>141</v>
      </c>
      <c r="G146" s="240"/>
      <c r="H146" s="254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3852978.0051506846</v>
      </c>
      <c r="N146" s="30">
        <v>3852977.9948493154</v>
      </c>
      <c r="O146" s="56">
        <f>SUM(L146:N146)</f>
        <v>62115019</v>
      </c>
      <c r="P146" s="172"/>
      <c r="Q146" s="172"/>
    </row>
    <row r="147" spans="1:17" ht="22.5" customHeight="1" x14ac:dyDescent="0.15">
      <c r="B147" s="204">
        <v>2</v>
      </c>
      <c r="C147" s="212" t="s">
        <v>862</v>
      </c>
      <c r="D147" s="73">
        <v>3701</v>
      </c>
      <c r="E147" s="204" t="s">
        <v>501</v>
      </c>
      <c r="F147" s="28" t="s">
        <v>146</v>
      </c>
      <c r="G147" s="239" t="s">
        <v>899</v>
      </c>
      <c r="H147" s="271">
        <v>2172.4</v>
      </c>
      <c r="I147" s="34" t="s">
        <v>635</v>
      </c>
      <c r="J147" s="34" t="s">
        <v>1</v>
      </c>
      <c r="K147" s="36">
        <v>933.57</v>
      </c>
      <c r="L147" s="30">
        <v>64846305.696109429</v>
      </c>
      <c r="M147" s="30">
        <v>4598811.9723835615</v>
      </c>
      <c r="N147" s="30">
        <v>4268741.0276164385</v>
      </c>
      <c r="O147" s="56">
        <f t="shared" ref="O147:O156" si="7">SUM(L147:N147)</f>
        <v>73713858.696109429</v>
      </c>
    </row>
    <row r="148" spans="1:17" ht="22.5" customHeight="1" x14ac:dyDescent="0.15">
      <c r="B148" s="204"/>
      <c r="C148" s="212"/>
      <c r="D148" s="73">
        <v>3702</v>
      </c>
      <c r="E148" s="204"/>
      <c r="F148" s="28" t="s">
        <v>147</v>
      </c>
      <c r="G148" s="240"/>
      <c r="H148" s="271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6004659.2208493361</v>
      </c>
      <c r="N148" s="30">
        <v>6004658.7791506639</v>
      </c>
      <c r="O148" s="56">
        <f t="shared" si="7"/>
        <v>97265510.45315066</v>
      </c>
    </row>
    <row r="149" spans="1:17" ht="22.5" customHeight="1" x14ac:dyDescent="0.15">
      <c r="B149" s="239">
        <v>3</v>
      </c>
      <c r="C149" s="190" t="s">
        <v>865</v>
      </c>
      <c r="D149" s="139"/>
      <c r="E149" s="239" t="s">
        <v>501</v>
      </c>
      <c r="F149" s="28" t="s">
        <v>157</v>
      </c>
      <c r="G149" s="239" t="s">
        <v>899</v>
      </c>
      <c r="H149" s="267">
        <v>3273</v>
      </c>
      <c r="I149" s="34" t="s">
        <v>531</v>
      </c>
      <c r="J149" s="34" t="s">
        <v>1</v>
      </c>
      <c r="K149" s="36">
        <v>1598</v>
      </c>
      <c r="L149" s="30">
        <v>127821315</v>
      </c>
      <c r="M149" s="30">
        <v>61328282.635849893</v>
      </c>
      <c r="N149" s="30">
        <v>52339197.558867916</v>
      </c>
      <c r="O149" s="56">
        <f>SUM(L149:N149)</f>
        <v>241488795.19471782</v>
      </c>
    </row>
    <row r="150" spans="1:17" ht="22.5" customHeight="1" x14ac:dyDescent="0.15">
      <c r="B150" s="240"/>
      <c r="C150" s="191"/>
      <c r="D150" s="140"/>
      <c r="E150" s="240"/>
      <c r="F150" s="28" t="s">
        <v>158</v>
      </c>
      <c r="G150" s="240"/>
      <c r="H150" s="254"/>
      <c r="I150" s="34" t="s">
        <v>466</v>
      </c>
      <c r="J150" s="34" t="s">
        <v>10</v>
      </c>
      <c r="K150" s="36">
        <v>1584</v>
      </c>
      <c r="L150" s="30">
        <v>158468973.29999995</v>
      </c>
      <c r="M150" s="30">
        <v>187493427.31950635</v>
      </c>
      <c r="N150" s="30">
        <v>57307017.68963749</v>
      </c>
      <c r="O150" s="56">
        <f>SUM(L150:N150)</f>
        <v>403269418.30914378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>SUM(L151:N151)</f>
        <v>0</v>
      </c>
      <c r="P151" s="172"/>
      <c r="Q151" s="172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0</v>
      </c>
      <c r="N152" s="30">
        <v>0</v>
      </c>
      <c r="O152" s="56">
        <f>SUM(L152:N152)</f>
        <v>0</v>
      </c>
    </row>
    <row r="153" spans="1:17" ht="22.5" customHeight="1" x14ac:dyDescent="0.15">
      <c r="B153" s="204">
        <v>6</v>
      </c>
      <c r="C153" s="212" t="s">
        <v>863</v>
      </c>
      <c r="D153" s="73"/>
      <c r="E153" s="204" t="s">
        <v>501</v>
      </c>
      <c r="F153" s="28" t="s">
        <v>626</v>
      </c>
      <c r="G153" s="239" t="s">
        <v>899</v>
      </c>
      <c r="H153" s="271">
        <v>3700.68</v>
      </c>
      <c r="I153" s="34" t="s">
        <v>637</v>
      </c>
      <c r="J153" s="34" t="s">
        <v>1</v>
      </c>
      <c r="K153" s="36">
        <v>1765.961</v>
      </c>
      <c r="L153" s="30">
        <v>0.38575342297554016</v>
      </c>
      <c r="M153" s="30">
        <v>0</v>
      </c>
      <c r="N153" s="30">
        <v>0</v>
      </c>
      <c r="O153" s="56">
        <f t="shared" si="7"/>
        <v>0.38575342297554016</v>
      </c>
    </row>
    <row r="154" spans="1:17" ht="22.5" customHeight="1" x14ac:dyDescent="0.15">
      <c r="A154" s="2"/>
      <c r="B154" s="204"/>
      <c r="C154" s="212"/>
      <c r="D154" s="73"/>
      <c r="E154" s="204"/>
      <c r="F154" s="28" t="s">
        <v>627</v>
      </c>
      <c r="G154" s="246"/>
      <c r="H154" s="271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7"/>
        <v>0</v>
      </c>
      <c r="P154" s="172"/>
      <c r="Q154" s="172"/>
    </row>
    <row r="155" spans="1:17" ht="22.5" customHeight="1" x14ac:dyDescent="0.15">
      <c r="B155" s="204"/>
      <c r="C155" s="212"/>
      <c r="D155" s="73"/>
      <c r="E155" s="204"/>
      <c r="F155" s="28" t="s">
        <v>628</v>
      </c>
      <c r="G155" s="246"/>
      <c r="H155" s="271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7"/>
        <v>0</v>
      </c>
    </row>
    <row r="156" spans="1:17" ht="22.5" customHeight="1" x14ac:dyDescent="0.15">
      <c r="B156" s="204"/>
      <c r="C156" s="212"/>
      <c r="D156" s="73"/>
      <c r="E156" s="204"/>
      <c r="F156" s="28" t="s">
        <v>629</v>
      </c>
      <c r="G156" s="240"/>
      <c r="H156" s="271"/>
      <c r="I156" s="34" t="s">
        <v>638</v>
      </c>
      <c r="J156" s="34" t="s">
        <v>187</v>
      </c>
      <c r="K156" s="36">
        <v>44.22</v>
      </c>
      <c r="L156" s="30">
        <v>1.5983013697550632</v>
      </c>
      <c r="M156" s="30">
        <v>-1.3755075998719118E-2</v>
      </c>
      <c r="N156" s="30">
        <v>1.3755075998719118E-2</v>
      </c>
      <c r="O156" s="56">
        <f t="shared" si="7"/>
        <v>1.5983013697550632</v>
      </c>
    </row>
    <row r="157" spans="1:17" ht="26.25" customHeight="1" x14ac:dyDescent="0.15">
      <c r="B157" s="58">
        <v>7</v>
      </c>
      <c r="C157" s="159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272">
        <v>8</v>
      </c>
      <c r="C158" s="212" t="s">
        <v>1043</v>
      </c>
      <c r="D158" s="178"/>
      <c r="E158" s="28" t="s">
        <v>501</v>
      </c>
      <c r="F158" s="28" t="s">
        <v>1019</v>
      </c>
      <c r="G158" s="28" t="s">
        <v>899</v>
      </c>
      <c r="H158" s="251">
        <v>3631.37</v>
      </c>
      <c r="I158" s="31">
        <v>45129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ht="26.25" customHeight="1" x14ac:dyDescent="0.15">
      <c r="B159" s="273"/>
      <c r="C159" s="212"/>
      <c r="D159" s="178"/>
      <c r="E159" s="28" t="s">
        <v>501</v>
      </c>
      <c r="F159" s="28" t="s">
        <v>1086</v>
      </c>
      <c r="G159" s="28" t="s">
        <v>899</v>
      </c>
      <c r="H159" s="252"/>
      <c r="I159" s="31">
        <v>44979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>SUM(L159:N159)</f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  <c r="P160" s="171"/>
      <c r="Q160" s="171"/>
    </row>
    <row r="161" spans="1:17" s="2" customFormat="1" ht="22.5" customHeight="1" thickBot="1" x14ac:dyDescent="0.3">
      <c r="A161" s="1"/>
      <c r="C161" s="71"/>
      <c r="D161" s="71"/>
      <c r="E161" s="241" t="s">
        <v>501</v>
      </c>
      <c r="F161" s="242"/>
      <c r="G161" s="59" t="s">
        <v>905</v>
      </c>
      <c r="H161" s="247" t="s">
        <v>4</v>
      </c>
      <c r="I161" s="248"/>
      <c r="J161" s="249"/>
      <c r="K161" s="59" t="s">
        <v>905</v>
      </c>
      <c r="L161" s="80">
        <f>SUM(L145:L160)</f>
        <v>514030221.28262991</v>
      </c>
      <c r="M161" s="80">
        <f>SUM(M145:M160)</f>
        <v>264919790.33239305</v>
      </c>
      <c r="N161" s="80">
        <f>SUM(N145:N160)</f>
        <v>125414224.87146857</v>
      </c>
      <c r="O161" s="80">
        <f>SUM(O145:O160)</f>
        <v>904364236.48649156</v>
      </c>
      <c r="P161" s="188">
        <f>SUM(L161:N161)</f>
        <v>904364236.48649144</v>
      </c>
      <c r="Q161" s="189" t="b">
        <f>O161=P161</f>
        <v>0</v>
      </c>
    </row>
    <row r="162" spans="1:17" s="1" customFormat="1" x14ac:dyDescent="0.25">
      <c r="C162" s="4"/>
      <c r="H162" s="3"/>
      <c r="I162" s="3"/>
      <c r="J162" s="3"/>
      <c r="K162" s="3"/>
      <c r="L162" s="69"/>
      <c r="M162" s="78">
        <f>SUM(M161:N161)</f>
        <v>390334015.20386159</v>
      </c>
      <c r="N162" s="69"/>
      <c r="O162" s="69"/>
      <c r="P162" s="171"/>
      <c r="Q162" s="171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  <c r="P163" s="171"/>
      <c r="Q163" s="171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  <c r="P164" s="171"/>
      <c r="Q164" s="171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  <c r="P165" s="171"/>
      <c r="Q165" s="171"/>
    </row>
    <row r="166" spans="1:17" ht="31.5" customHeight="1" thickBot="1" x14ac:dyDescent="0.2">
      <c r="B166" s="117" t="s">
        <v>417</v>
      </c>
      <c r="C166" s="118" t="s">
        <v>418</v>
      </c>
      <c r="D166" s="117" t="s">
        <v>996</v>
      </c>
      <c r="E166" s="118" t="s">
        <v>419</v>
      </c>
      <c r="F166" s="117" t="s">
        <v>420</v>
      </c>
      <c r="G166" s="144" t="s">
        <v>1006</v>
      </c>
      <c r="H166" s="119" t="s">
        <v>572</v>
      </c>
      <c r="I166" s="119" t="s">
        <v>422</v>
      </c>
      <c r="J166" s="119" t="s">
        <v>423</v>
      </c>
      <c r="K166" s="119" t="s">
        <v>424</v>
      </c>
      <c r="L166" s="120" t="s">
        <v>425</v>
      </c>
      <c r="M166" s="120" t="s">
        <v>3</v>
      </c>
      <c r="N166" s="120" t="s">
        <v>573</v>
      </c>
      <c r="O166" s="120" t="s">
        <v>574</v>
      </c>
    </row>
    <row r="167" spans="1:17" s="2" customFormat="1" ht="15.75" customHeight="1" x14ac:dyDescent="0.25">
      <c r="A167" s="1"/>
      <c r="B167" s="194" t="s">
        <v>743</v>
      </c>
      <c r="C167" s="195"/>
      <c r="D167" s="195"/>
      <c r="E167" s="195"/>
      <c r="F167" s="195"/>
      <c r="G167" s="196"/>
      <c r="H167" s="50" t="s">
        <v>427</v>
      </c>
      <c r="I167" s="208" t="s">
        <v>743</v>
      </c>
      <c r="J167" s="209"/>
      <c r="K167" s="51" t="s">
        <v>427</v>
      </c>
      <c r="L167" s="167"/>
      <c r="M167" s="168"/>
      <c r="N167" s="168"/>
      <c r="O167" s="169" t="s">
        <v>680</v>
      </c>
      <c r="P167" s="171"/>
      <c r="Q167" s="171"/>
    </row>
    <row r="168" spans="1:17" ht="22.5" customHeight="1" x14ac:dyDescent="0.15">
      <c r="B168" s="204">
        <v>1</v>
      </c>
      <c r="C168" s="212" t="s">
        <v>868</v>
      </c>
      <c r="D168" s="141"/>
      <c r="E168" s="204" t="s">
        <v>550</v>
      </c>
      <c r="F168" s="28" t="s">
        <v>161</v>
      </c>
      <c r="G168" s="239" t="s">
        <v>899</v>
      </c>
      <c r="H168" s="253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124245582.02145845</v>
      </c>
      <c r="N168" s="30">
        <v>48297101.77306211</v>
      </c>
      <c r="O168" s="56">
        <f>SUM(L168:N168)</f>
        <v>317742683.79452056</v>
      </c>
    </row>
    <row r="169" spans="1:17" ht="22.5" customHeight="1" x14ac:dyDescent="0.15">
      <c r="B169" s="204"/>
      <c r="C169" s="212"/>
      <c r="D169" s="140"/>
      <c r="E169" s="204"/>
      <c r="F169" s="28" t="s">
        <v>163</v>
      </c>
      <c r="G169" s="240"/>
      <c r="H169" s="254"/>
      <c r="I169" s="34" t="s">
        <v>639</v>
      </c>
      <c r="J169" s="34" t="s">
        <v>10</v>
      </c>
      <c r="K169" s="36">
        <v>1452</v>
      </c>
      <c r="L169" s="30">
        <v>145200000</v>
      </c>
      <c r="M169" s="30">
        <v>136858825.69178081</v>
      </c>
      <c r="N169" s="30">
        <v>62921150.30821918</v>
      </c>
      <c r="O169" s="56">
        <f>SUM(L169:N169)</f>
        <v>344979976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  <c r="P170" s="171"/>
      <c r="Q170" s="171"/>
    </row>
    <row r="171" spans="1:17" s="2" customFormat="1" ht="22.5" customHeight="1" thickBot="1" x14ac:dyDescent="0.3">
      <c r="A171" s="1"/>
      <c r="C171" s="71"/>
      <c r="D171" s="71"/>
      <c r="E171" s="241" t="s">
        <v>550</v>
      </c>
      <c r="F171" s="242"/>
      <c r="G171" s="59" t="s">
        <v>905</v>
      </c>
      <c r="H171" s="247" t="s">
        <v>4</v>
      </c>
      <c r="I171" s="248"/>
      <c r="J171" s="249"/>
      <c r="K171" s="59" t="s">
        <v>905</v>
      </c>
      <c r="L171" s="80">
        <f>SUM(L168:L170)</f>
        <v>290400000</v>
      </c>
      <c r="M171" s="80">
        <f>SUM(M168:M170)</f>
        <v>261104407.71323925</v>
      </c>
      <c r="N171" s="80">
        <f>SUM(N168:N170)</f>
        <v>111218252.08128129</v>
      </c>
      <c r="O171" s="80">
        <f>SUM(O168:O170)</f>
        <v>662722659.79452062</v>
      </c>
      <c r="P171" s="188">
        <f>SUM(L171:N171)</f>
        <v>662722659.7945205</v>
      </c>
      <c r="Q171" s="189" t="b">
        <f>O171=P171</f>
        <v>0</v>
      </c>
    </row>
    <row r="172" spans="1:17" s="1" customFormat="1" x14ac:dyDescent="0.25">
      <c r="C172" s="4"/>
      <c r="H172" s="3"/>
      <c r="L172" s="69"/>
      <c r="M172" s="78">
        <f>SUM(M171:N171)</f>
        <v>372322659.79452056</v>
      </c>
      <c r="N172" s="69"/>
      <c r="O172" s="69"/>
      <c r="P172" s="171"/>
      <c r="Q172" s="171"/>
    </row>
    <row r="173" spans="1:17" s="1" customFormat="1" x14ac:dyDescent="0.25">
      <c r="C173" s="4"/>
      <c r="H173" s="3"/>
      <c r="L173" s="69"/>
      <c r="M173" s="78"/>
      <c r="N173" s="69"/>
      <c r="O173" s="69"/>
      <c r="P173" s="171"/>
      <c r="Q173" s="171"/>
    </row>
    <row r="174" spans="1:17" s="1" customFormat="1" x14ac:dyDescent="0.25">
      <c r="C174" s="4"/>
      <c r="H174" s="3"/>
      <c r="L174" s="69"/>
      <c r="M174" s="78"/>
      <c r="N174" s="69"/>
      <c r="O174" s="69"/>
      <c r="P174" s="171"/>
      <c r="Q174" s="171"/>
    </row>
    <row r="175" spans="1:17" s="1" customFormat="1" ht="12" thickBot="1" x14ac:dyDescent="0.3">
      <c r="C175" s="4"/>
      <c r="H175" s="3"/>
      <c r="L175" s="69"/>
      <c r="M175" s="69"/>
      <c r="N175" s="69"/>
      <c r="O175" s="69"/>
      <c r="P175" s="171"/>
      <c r="Q175" s="171"/>
    </row>
    <row r="176" spans="1:17" s="2" customFormat="1" ht="22.5" customHeight="1" thickBot="1" x14ac:dyDescent="0.3">
      <c r="A176" s="1"/>
      <c r="C176" s="257" t="s">
        <v>997</v>
      </c>
      <c r="D176" s="258"/>
      <c r="E176" s="259"/>
      <c r="F176" s="260"/>
      <c r="G176" s="1"/>
      <c r="H176" s="241" t="s">
        <v>619</v>
      </c>
      <c r="I176" s="250"/>
      <c r="J176" s="242"/>
      <c r="K176" s="59" t="s">
        <v>905</v>
      </c>
      <c r="L176" s="80">
        <f>SUM(L8+L49+L112+L124+L138+L161+L171)</f>
        <v>6139577168.066433</v>
      </c>
      <c r="M176" s="80">
        <f>SUM(M8+M49+M112+M124+M138+M161+M171)</f>
        <v>3576019666.1681266</v>
      </c>
      <c r="N176" s="80">
        <f>SUM(N8+N49+N112+N124+N138+N161+N171)</f>
        <v>2186089361.5243387</v>
      </c>
      <c r="O176" s="80">
        <f>SUM(L176+M177)</f>
        <v>11901686195.758898</v>
      </c>
      <c r="P176" s="171"/>
      <c r="Q176" s="171"/>
    </row>
    <row r="177" spans="3:15" ht="22.5" customHeight="1" thickBot="1" x14ac:dyDescent="0.2">
      <c r="C177" s="261"/>
      <c r="D177" s="262"/>
      <c r="E177" s="263"/>
      <c r="F177" s="264"/>
      <c r="G177" s="1"/>
      <c r="H177" s="241" t="s">
        <v>679</v>
      </c>
      <c r="I177" s="250"/>
      <c r="J177" s="242"/>
      <c r="K177" s="215" t="s">
        <v>905</v>
      </c>
      <c r="L177" s="216"/>
      <c r="M177" s="82">
        <f>SUM(M176+N176)</f>
        <v>5762109027.6924648</v>
      </c>
      <c r="N177" s="83"/>
      <c r="O177" s="81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4" x14ac:dyDescent="0.15"/>
  </sheetData>
  <sortState ref="B50:Z101">
    <sortCondition ref="C49"/>
  </sortState>
  <mergeCells count="174"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</mergeCell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 activeCell="M84" activeCellId="3" sqref="M37 M54 M72 M84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71" customWidth="1"/>
    <col min="17" max="17" width="4.7109375" style="17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91" t="s">
        <v>1093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996</v>
      </c>
      <c r="E4" s="126" t="s">
        <v>419</v>
      </c>
      <c r="F4" s="125" t="s">
        <v>420</v>
      </c>
      <c r="G4" s="149" t="s">
        <v>1006</v>
      </c>
      <c r="H4" s="185" t="s">
        <v>572</v>
      </c>
      <c r="I4" s="127" t="s">
        <v>422</v>
      </c>
      <c r="J4" s="127" t="s">
        <v>423</v>
      </c>
      <c r="K4" s="154" t="s">
        <v>1001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28" t="s">
        <v>743</v>
      </c>
      <c r="J5" s="229"/>
      <c r="K5" s="51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39">
        <v>1</v>
      </c>
      <c r="C6" s="190" t="s">
        <v>869</v>
      </c>
      <c r="D6" s="133"/>
      <c r="E6" s="239" t="s">
        <v>483</v>
      </c>
      <c r="F6" s="28" t="s">
        <v>191</v>
      </c>
      <c r="G6" s="239"/>
      <c r="H6" s="289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46199748.32502614</v>
      </c>
      <c r="N6" s="52">
        <v>49015936.936275229</v>
      </c>
      <c r="O6" s="56">
        <f>SUM(L6:N6)</f>
        <v>158013662.3863014</v>
      </c>
    </row>
    <row r="7" spans="1:17" ht="22.5" customHeight="1" x14ac:dyDescent="0.25">
      <c r="B7" s="240"/>
      <c r="C7" s="191"/>
      <c r="D7" s="132"/>
      <c r="E7" s="240"/>
      <c r="F7" s="28" t="s">
        <v>192</v>
      </c>
      <c r="G7" s="240"/>
      <c r="H7" s="252"/>
      <c r="I7" s="28" t="s">
        <v>673</v>
      </c>
      <c r="J7" s="28" t="s">
        <v>10</v>
      </c>
      <c r="K7" s="29">
        <v>578</v>
      </c>
      <c r="L7" s="30">
        <v>57797392.999999985</v>
      </c>
      <c r="M7" s="30">
        <v>78167769.514820829</v>
      </c>
      <c r="N7" s="30">
        <v>47681462.788905203</v>
      </c>
      <c r="O7" s="56">
        <f t="shared" ref="O7:O30" si="0">SUM(L7:N7)</f>
        <v>183646625.30372602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14266055.377753429</v>
      </c>
      <c r="M8" s="30">
        <v>2114952.5575587163</v>
      </c>
      <c r="N8" s="30">
        <v>1208544.4424412837</v>
      </c>
      <c r="O8" s="56">
        <f t="shared" si="0"/>
        <v>17589552.377753429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39">
        <v>4</v>
      </c>
      <c r="C10" s="190" t="s">
        <v>797</v>
      </c>
      <c r="D10" s="58"/>
      <c r="E10" s="239" t="s">
        <v>483</v>
      </c>
      <c r="F10" s="28" t="s">
        <v>193</v>
      </c>
      <c r="G10" s="239" t="s">
        <v>899</v>
      </c>
      <c r="H10" s="251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43954763.629183561</v>
      </c>
      <c r="N10" s="30">
        <v>8211502.9708164372</v>
      </c>
      <c r="O10" s="56">
        <f t="shared" si="0"/>
        <v>126615971.59999999</v>
      </c>
    </row>
    <row r="11" spans="1:17" ht="22.5" customHeight="1" x14ac:dyDescent="0.25">
      <c r="B11" s="246"/>
      <c r="C11" s="211"/>
      <c r="D11" s="133"/>
      <c r="E11" s="246"/>
      <c r="F11" s="28" t="s">
        <v>194</v>
      </c>
      <c r="G11" s="246"/>
      <c r="H11" s="289"/>
      <c r="I11" s="28" t="s">
        <v>641</v>
      </c>
      <c r="J11" s="28" t="s">
        <v>10</v>
      </c>
      <c r="K11" s="29">
        <v>303.98</v>
      </c>
      <c r="L11" s="30">
        <v>15198999.999999993</v>
      </c>
      <c r="M11" s="30">
        <v>9934776.2287029475</v>
      </c>
      <c r="N11" s="30">
        <v>5773251.552118971</v>
      </c>
      <c r="O11" s="56">
        <f t="shared" si="0"/>
        <v>30907027.780821912</v>
      </c>
    </row>
    <row r="12" spans="1:17" ht="22.5" customHeight="1" x14ac:dyDescent="0.25">
      <c r="A12" s="76"/>
      <c r="B12" s="240"/>
      <c r="C12" s="191"/>
      <c r="D12" s="132"/>
      <c r="E12" s="240"/>
      <c r="F12" s="28" t="s">
        <v>195</v>
      </c>
      <c r="G12" s="240"/>
      <c r="H12" s="252"/>
      <c r="I12" s="28" t="s">
        <v>544</v>
      </c>
      <c r="J12" s="28" t="s">
        <v>186</v>
      </c>
      <c r="K12" s="29">
        <v>1203.1099999999999</v>
      </c>
      <c r="L12" s="30">
        <v>60155599.99999997</v>
      </c>
      <c r="M12" s="30">
        <v>41089138.1595525</v>
      </c>
      <c r="N12" s="30">
        <v>24443439.32263929</v>
      </c>
      <c r="O12" s="56">
        <f t="shared" si="0"/>
        <v>125688177.48219176</v>
      </c>
      <c r="P12" s="172"/>
      <c r="Q12" s="172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49012129.986963406</v>
      </c>
      <c r="N13" s="30">
        <v>28261341.150022894</v>
      </c>
      <c r="O13" s="56">
        <f t="shared" si="0"/>
        <v>144033471.13698632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0.43407534062862396</v>
      </c>
      <c r="M14" s="30">
        <v>-2.1437418428185868E-2</v>
      </c>
      <c r="N14" s="30">
        <v>2.1437418428185868E-2</v>
      </c>
      <c r="O14" s="56">
        <f t="shared" si="0"/>
        <v>0.43407534062862396</v>
      </c>
    </row>
    <row r="15" spans="1:17" ht="22.5" customHeight="1" x14ac:dyDescent="0.25">
      <c r="B15" s="239">
        <v>7</v>
      </c>
      <c r="C15" s="190" t="s">
        <v>872</v>
      </c>
      <c r="D15" s="58"/>
      <c r="E15" s="239" t="s">
        <v>483</v>
      </c>
      <c r="F15" s="28" t="s">
        <v>199</v>
      </c>
      <c r="G15" s="239"/>
      <c r="H15" s="251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40"/>
      <c r="C16" s="191"/>
      <c r="D16" s="132"/>
      <c r="E16" s="240"/>
      <c r="F16" s="28" t="s">
        <v>200</v>
      </c>
      <c r="G16" s="240"/>
      <c r="H16" s="252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232957000.00000003</v>
      </c>
      <c r="M17" s="30">
        <v>91192224.74974665</v>
      </c>
      <c r="N17" s="30">
        <v>56080164.777650587</v>
      </c>
      <c r="O17" s="56">
        <f t="shared" si="0"/>
        <v>380229389.52739727</v>
      </c>
    </row>
    <row r="18" spans="1:17" ht="45" x14ac:dyDescent="0.25">
      <c r="A18" s="76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0.47602739743888378</v>
      </c>
      <c r="M20" s="30">
        <v>-1.7205479383468628E-2</v>
      </c>
      <c r="N20" s="30">
        <v>1.7205479383468628E-2</v>
      </c>
      <c r="O20" s="56">
        <f>SUM(L20:N20)</f>
        <v>0.47602739743888378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94955068.493150681</v>
      </c>
      <c r="M21" s="30">
        <v>3300365.0429619066</v>
      </c>
      <c r="N21" s="30">
        <v>1128983.9570380931</v>
      </c>
      <c r="O21" s="56">
        <f t="shared" si="0"/>
        <v>99384417.493150681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-4.1180333393077322E-3</v>
      </c>
      <c r="N22" s="30">
        <v>4.1180333393077322E-3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39">
        <v>14</v>
      </c>
      <c r="C23" s="190" t="s">
        <v>878</v>
      </c>
      <c r="D23" s="58"/>
      <c r="E23" s="239" t="s">
        <v>483</v>
      </c>
      <c r="F23" s="28" t="s">
        <v>728</v>
      </c>
      <c r="G23" s="239" t="s">
        <v>899</v>
      </c>
      <c r="H23" s="251">
        <v>1035.6099999999999</v>
      </c>
      <c r="I23" s="31" t="s">
        <v>692</v>
      </c>
      <c r="J23" s="28" t="s">
        <v>1</v>
      </c>
      <c r="K23" s="29">
        <v>517.79999999999995</v>
      </c>
      <c r="L23" s="30">
        <v>0.719178082421422</v>
      </c>
      <c r="M23" s="30">
        <v>0</v>
      </c>
      <c r="N23" s="30">
        <v>0</v>
      </c>
      <c r="O23" s="56">
        <f t="shared" si="0"/>
        <v>0.719178082421422</v>
      </c>
    </row>
    <row r="24" spans="1:17" ht="22.5" customHeight="1" x14ac:dyDescent="0.25">
      <c r="A24" s="76" t="s">
        <v>759</v>
      </c>
      <c r="B24" s="246"/>
      <c r="C24" s="211"/>
      <c r="D24" s="133"/>
      <c r="E24" s="246"/>
      <c r="F24" s="28" t="s">
        <v>729</v>
      </c>
      <c r="G24" s="246"/>
      <c r="H24" s="289"/>
      <c r="I24" s="31" t="s">
        <v>704</v>
      </c>
      <c r="J24" s="28" t="s">
        <v>10</v>
      </c>
      <c r="K24" s="29">
        <v>419.44</v>
      </c>
      <c r="L24" s="30">
        <v>1.2037643836811185</v>
      </c>
      <c r="M24" s="30">
        <v>-1.4141737365559357E-2</v>
      </c>
      <c r="N24" s="30">
        <v>1.4141737365559357E-2</v>
      </c>
      <c r="O24" s="56">
        <f t="shared" si="0"/>
        <v>1.2037643836811185</v>
      </c>
      <c r="P24" s="172"/>
      <c r="Q24" s="172"/>
    </row>
    <row r="25" spans="1:17" ht="22.5" customHeight="1" x14ac:dyDescent="0.25">
      <c r="A25" s="75" t="s">
        <v>760</v>
      </c>
      <c r="B25" s="240"/>
      <c r="C25" s="191"/>
      <c r="D25" s="132"/>
      <c r="E25" s="240"/>
      <c r="F25" s="28" t="s">
        <v>730</v>
      </c>
      <c r="G25" s="240"/>
      <c r="H25" s="252"/>
      <c r="I25" s="31" t="s">
        <v>705</v>
      </c>
      <c r="J25" s="28" t="s">
        <v>186</v>
      </c>
      <c r="K25" s="29">
        <v>98.37</v>
      </c>
      <c r="L25" s="30">
        <v>2.8808246576227248</v>
      </c>
      <c r="M25" s="30">
        <v>-2.1256842785910383E-2</v>
      </c>
      <c r="N25" s="30">
        <v>2.1256842785910383E-2</v>
      </c>
      <c r="O25" s="56">
        <f t="shared" si="0"/>
        <v>2.8808246576227248</v>
      </c>
    </row>
    <row r="26" spans="1:17" ht="37.5" customHeight="1" x14ac:dyDescent="0.25">
      <c r="A26" s="75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0.3123287707567215</v>
      </c>
      <c r="M26" s="30">
        <v>0</v>
      </c>
      <c r="N26" s="30">
        <v>0</v>
      </c>
      <c r="O26" s="56">
        <f t="shared" si="0"/>
        <v>0.3123287707567215</v>
      </c>
    </row>
    <row r="27" spans="1:17" ht="24" customHeight="1" x14ac:dyDescent="0.25">
      <c r="A27" s="75" t="s">
        <v>768</v>
      </c>
      <c r="B27" s="239">
        <v>16</v>
      </c>
      <c r="C27" s="239" t="s">
        <v>880</v>
      </c>
      <c r="D27" s="239" t="s">
        <v>1018</v>
      </c>
      <c r="E27" s="233" t="s">
        <v>668</v>
      </c>
      <c r="F27" s="28" t="s">
        <v>732</v>
      </c>
      <c r="G27" s="239" t="s">
        <v>899</v>
      </c>
      <c r="H27" s="251">
        <v>1390.46</v>
      </c>
      <c r="I27" s="31" t="s">
        <v>1050</v>
      </c>
      <c r="J27" s="28" t="s">
        <v>1</v>
      </c>
      <c r="K27" s="29">
        <v>900</v>
      </c>
      <c r="L27" s="30">
        <v>0.69863013736903667</v>
      </c>
      <c r="M27" s="30">
        <v>-3.4227810085636298E-4</v>
      </c>
      <c r="N27" s="30">
        <v>3.4227810085636298E-4</v>
      </c>
      <c r="O27" s="56">
        <f t="shared" si="0"/>
        <v>0.69863013736903667</v>
      </c>
    </row>
    <row r="28" spans="1:17" ht="24" customHeight="1" x14ac:dyDescent="0.25">
      <c r="A28" s="75" t="s">
        <v>769</v>
      </c>
      <c r="B28" s="246"/>
      <c r="C28" s="246"/>
      <c r="D28" s="246"/>
      <c r="E28" s="234"/>
      <c r="F28" s="28" t="s">
        <v>733</v>
      </c>
      <c r="G28" s="246"/>
      <c r="H28" s="289"/>
      <c r="I28" s="31" t="s">
        <v>1051</v>
      </c>
      <c r="J28" s="28" t="s">
        <v>10</v>
      </c>
      <c r="K28" s="29">
        <v>293.62</v>
      </c>
      <c r="L28" s="30">
        <v>1.8006369862705469</v>
      </c>
      <c r="M28" s="30">
        <v>-1.8012878963800327E-2</v>
      </c>
      <c r="N28" s="30">
        <v>1.8012878963800327E-2</v>
      </c>
      <c r="O28" s="56">
        <f t="shared" si="0"/>
        <v>1.8006369862705469</v>
      </c>
    </row>
    <row r="29" spans="1:17" ht="24" customHeight="1" x14ac:dyDescent="0.25">
      <c r="A29" s="75" t="s">
        <v>770</v>
      </c>
      <c r="B29" s="240"/>
      <c r="C29" s="240"/>
      <c r="D29" s="240"/>
      <c r="E29" s="235"/>
      <c r="F29" s="32" t="s">
        <v>734</v>
      </c>
      <c r="G29" s="240"/>
      <c r="H29" s="252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200">
        <v>17</v>
      </c>
      <c r="C30" s="243" t="s">
        <v>881</v>
      </c>
      <c r="D30" s="32"/>
      <c r="E30" s="233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23613612.77739726</v>
      </c>
      <c r="M30" s="30">
        <v>1831135.0542792268</v>
      </c>
      <c r="N30" s="30">
        <v>778908.37037830742</v>
      </c>
      <c r="O30" s="56">
        <f t="shared" si="0"/>
        <v>26223656.202054795</v>
      </c>
    </row>
    <row r="31" spans="1:17" ht="27" customHeight="1" x14ac:dyDescent="0.25">
      <c r="A31" s="75" t="s">
        <v>771</v>
      </c>
      <c r="B31" s="201"/>
      <c r="C31" s="245"/>
      <c r="D31" s="32"/>
      <c r="E31" s="235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33761100.000000007</v>
      </c>
      <c r="M31" s="30">
        <v>4492795.4146713447</v>
      </c>
      <c r="N31" s="30">
        <v>1459430.0709450929</v>
      </c>
      <c r="O31" s="56">
        <f>SUM(L31:N31)</f>
        <v>39713325.485616446</v>
      </c>
    </row>
    <row r="32" spans="1:17" ht="39" customHeight="1" x14ac:dyDescent="0.25">
      <c r="A32" s="75" t="s">
        <v>1053</v>
      </c>
      <c r="B32" s="19">
        <v>18</v>
      </c>
      <c r="C32" s="161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75" t="s">
        <v>1055</v>
      </c>
      <c r="B33" s="200">
        <v>19</v>
      </c>
      <c r="C33" s="243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1056</v>
      </c>
      <c r="B34" s="201"/>
      <c r="C34" s="245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  <c r="P35" s="171"/>
      <c r="Q35" s="171"/>
    </row>
    <row r="36" spans="1:17" s="2" customFormat="1" ht="22.5" customHeight="1" thickBot="1" x14ac:dyDescent="0.3">
      <c r="A36" s="76"/>
      <c r="D36" s="1"/>
      <c r="E36" s="282" t="s">
        <v>668</v>
      </c>
      <c r="F36" s="283"/>
      <c r="G36" s="59" t="s">
        <v>905</v>
      </c>
      <c r="H36" s="286" t="s">
        <v>4</v>
      </c>
      <c r="I36" s="287"/>
      <c r="J36" s="288"/>
      <c r="K36" s="59" t="s">
        <v>905</v>
      </c>
      <c r="L36" s="84">
        <f>SUM(L6:L35)</f>
        <v>736712520.56674671</v>
      </c>
      <c r="M36" s="84">
        <f>SUM(M6:M35)</f>
        <v>371289798.56695253</v>
      </c>
      <c r="N36" s="84">
        <f>SUM(N6:N35)</f>
        <v>224042966.43574604</v>
      </c>
      <c r="O36" s="84">
        <f>SUM(O6:O35)</f>
        <v>1332045285.5694454</v>
      </c>
      <c r="P36" s="188">
        <f>SUM(L36:N36)</f>
        <v>1332045285.5694451</v>
      </c>
      <c r="Q36" s="189" t="b">
        <f>O36=P36</f>
        <v>1</v>
      </c>
    </row>
    <row r="37" spans="1:17" s="1" customFormat="1" x14ac:dyDescent="0.25">
      <c r="A37" s="75"/>
      <c r="C37" s="4"/>
      <c r="H37" s="3"/>
      <c r="I37" s="3"/>
      <c r="J37" s="3"/>
      <c r="K37" s="3"/>
      <c r="L37" s="5"/>
      <c r="M37" s="78">
        <f>SUM(M36:N36)</f>
        <v>595332765.00269854</v>
      </c>
      <c r="N37" s="5"/>
      <c r="O37" s="5"/>
      <c r="P37" s="171"/>
      <c r="Q37" s="171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  <c r="P38" s="171"/>
      <c r="Q38" s="171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  <c r="P39" s="171"/>
      <c r="Q39" s="171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  <c r="P40" s="171"/>
      <c r="Q40" s="171"/>
    </row>
    <row r="41" spans="1:17" ht="30.75" customHeight="1" thickBot="1" x14ac:dyDescent="0.3">
      <c r="B41" s="125" t="s">
        <v>417</v>
      </c>
      <c r="C41" s="126" t="s">
        <v>418</v>
      </c>
      <c r="D41" s="125" t="s">
        <v>996</v>
      </c>
      <c r="E41" s="126" t="s">
        <v>419</v>
      </c>
      <c r="F41" s="125" t="s">
        <v>420</v>
      </c>
      <c r="G41" s="149" t="s">
        <v>1006</v>
      </c>
      <c r="H41" s="127" t="s">
        <v>572</v>
      </c>
      <c r="I41" s="127" t="s">
        <v>422</v>
      </c>
      <c r="J41" s="127" t="s">
        <v>423</v>
      </c>
      <c r="K41" s="154" t="s">
        <v>1001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28" t="s">
        <v>743</v>
      </c>
      <c r="J42" s="229"/>
      <c r="K42" s="51" t="s">
        <v>427</v>
      </c>
      <c r="L42" s="167"/>
      <c r="M42" s="168"/>
      <c r="N42" s="168"/>
      <c r="O42" s="169" t="s">
        <v>680</v>
      </c>
      <c r="P42" s="172"/>
      <c r="Q42" s="172"/>
    </row>
    <row r="43" spans="1:17" ht="22.5" customHeight="1" x14ac:dyDescent="0.25">
      <c r="A43" s="76"/>
      <c r="B43" s="204">
        <v>1</v>
      </c>
      <c r="C43" s="212" t="s">
        <v>1015</v>
      </c>
      <c r="D43" s="239">
        <v>32901</v>
      </c>
      <c r="E43" s="204" t="s">
        <v>501</v>
      </c>
      <c r="F43" s="28" t="s">
        <v>205</v>
      </c>
      <c r="G43" s="239"/>
      <c r="H43" s="290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04"/>
      <c r="C44" s="212"/>
      <c r="D44" s="240"/>
      <c r="E44" s="204"/>
      <c r="F44" s="28" t="s">
        <v>206</v>
      </c>
      <c r="G44" s="240"/>
      <c r="H44" s="290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1.3321917806752026</v>
      </c>
      <c r="M45" s="30">
        <v>-4.2666541553625502E-2</v>
      </c>
      <c r="N45" s="30">
        <v>4.2666541553625502E-2</v>
      </c>
      <c r="O45" s="56">
        <f t="shared" ref="O45:O51" si="1">SUM(L45:N45)</f>
        <v>1.3321917806752026</v>
      </c>
    </row>
    <row r="46" spans="1:17" ht="22.5" customHeight="1" x14ac:dyDescent="0.25">
      <c r="A46" s="75" t="s">
        <v>761</v>
      </c>
      <c r="B46" s="204">
        <v>3</v>
      </c>
      <c r="C46" s="239" t="s">
        <v>882</v>
      </c>
      <c r="D46" s="239">
        <v>48301</v>
      </c>
      <c r="E46" s="204" t="s">
        <v>501</v>
      </c>
      <c r="F46" s="28" t="s">
        <v>735</v>
      </c>
      <c r="G46" s="239" t="s">
        <v>899</v>
      </c>
      <c r="H46" s="251">
        <v>5700</v>
      </c>
      <c r="I46" s="31" t="s">
        <v>42</v>
      </c>
      <c r="J46" s="28" t="s">
        <v>1</v>
      </c>
      <c r="K46" s="29">
        <v>3999.22</v>
      </c>
      <c r="L46" s="30">
        <v>2.6001232787966728</v>
      </c>
      <c r="M46" s="30">
        <v>0</v>
      </c>
      <c r="N46" s="30">
        <v>0</v>
      </c>
      <c r="O46" s="56">
        <f>SUM(L46:N46)</f>
        <v>2.6001232787966728</v>
      </c>
    </row>
    <row r="47" spans="1:17" ht="22.5" customHeight="1" x14ac:dyDescent="0.25">
      <c r="A47" s="75" t="s">
        <v>762</v>
      </c>
      <c r="B47" s="204"/>
      <c r="C47" s="240"/>
      <c r="D47" s="240"/>
      <c r="E47" s="204"/>
      <c r="F47" s="28" t="s">
        <v>736</v>
      </c>
      <c r="G47" s="240"/>
      <c r="H47" s="252"/>
      <c r="I47" s="31" t="s">
        <v>105</v>
      </c>
      <c r="J47" s="28" t="s">
        <v>10</v>
      </c>
      <c r="K47" s="29">
        <v>1700.78</v>
      </c>
      <c r="L47" s="30">
        <v>4.0751164332032204</v>
      </c>
      <c r="M47" s="30">
        <v>-4.4660941623661616E-3</v>
      </c>
      <c r="N47" s="30">
        <v>4.4660941623661616E-3</v>
      </c>
      <c r="O47" s="56">
        <f t="shared" si="1"/>
        <v>4.0751164332032204</v>
      </c>
    </row>
    <row r="48" spans="1:17" ht="22.5" customHeight="1" x14ac:dyDescent="0.25">
      <c r="A48" s="76"/>
      <c r="B48" s="204">
        <v>4</v>
      </c>
      <c r="C48" s="190" t="s">
        <v>883</v>
      </c>
      <c r="D48" s="28"/>
      <c r="E48" s="204" t="s">
        <v>501</v>
      </c>
      <c r="F48" s="28" t="s">
        <v>213</v>
      </c>
      <c r="G48" s="239" t="s">
        <v>899</v>
      </c>
      <c r="H48" s="251">
        <v>957.88</v>
      </c>
      <c r="I48" s="31" t="s">
        <v>105</v>
      </c>
      <c r="J48" s="28" t="s">
        <v>1</v>
      </c>
      <c r="K48" s="29">
        <v>486.43</v>
      </c>
      <c r="L48" s="30">
        <v>3.8071438353508711</v>
      </c>
      <c r="M48" s="30">
        <v>0</v>
      </c>
      <c r="N48" s="30">
        <v>0</v>
      </c>
      <c r="O48" s="56">
        <f t="shared" si="1"/>
        <v>3.8071438353508711</v>
      </c>
      <c r="P48" s="172"/>
      <c r="Q48" s="172"/>
    </row>
    <row r="49" spans="1:17" ht="22.5" customHeight="1" x14ac:dyDescent="0.25">
      <c r="B49" s="204"/>
      <c r="C49" s="191"/>
      <c r="D49" s="28"/>
      <c r="E49" s="204"/>
      <c r="F49" s="28" t="s">
        <v>214</v>
      </c>
      <c r="G49" s="240"/>
      <c r="H49" s="252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1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0.64657534658908844</v>
      </c>
      <c r="M50" s="30">
        <v>0</v>
      </c>
      <c r="N50" s="30">
        <v>0</v>
      </c>
      <c r="O50" s="56">
        <f t="shared" si="1"/>
        <v>0.64657534658908844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0.81643835827708244</v>
      </c>
      <c r="M51" s="30">
        <v>-5.0134734691005866E-3</v>
      </c>
      <c r="N51" s="30">
        <v>5.0134734691005866E-3</v>
      </c>
      <c r="O51" s="56">
        <f t="shared" si="1"/>
        <v>0.81643835827708244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  <c r="P52" s="171"/>
      <c r="Q52" s="171"/>
    </row>
    <row r="53" spans="1:17" s="2" customFormat="1" ht="22.5" customHeight="1" thickBot="1" x14ac:dyDescent="0.3">
      <c r="A53" s="75"/>
      <c r="D53" s="1"/>
      <c r="E53" s="282" t="s">
        <v>501</v>
      </c>
      <c r="F53" s="283"/>
      <c r="G53" s="59" t="s">
        <v>905</v>
      </c>
      <c r="H53" s="286" t="s">
        <v>4</v>
      </c>
      <c r="I53" s="287"/>
      <c r="J53" s="288"/>
      <c r="K53" s="59" t="s">
        <v>905</v>
      </c>
      <c r="L53" s="84">
        <f>SUM(L42:L52)</f>
        <v>13.277589032892138</v>
      </c>
      <c r="M53" s="84">
        <f>SUM(M42:M52)</f>
        <v>-5.214610918509225E-2</v>
      </c>
      <c r="N53" s="84">
        <f>SUM(N42:N52)</f>
        <v>5.214610918509225E-2</v>
      </c>
      <c r="O53" s="84">
        <f>SUM(O42:O52)</f>
        <v>13.277589032892138</v>
      </c>
      <c r="P53" s="188">
        <f>SUM(L53:N53)</f>
        <v>13.277589032892138</v>
      </c>
      <c r="Q53" s="189" t="b">
        <f>O53=P53</f>
        <v>1</v>
      </c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78">
        <f>SUM(M53:N53)</f>
        <v>0</v>
      </c>
      <c r="N54" s="5"/>
      <c r="O54" s="5"/>
      <c r="P54" s="172"/>
      <c r="Q54" s="172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  <c r="P55" s="171"/>
      <c r="Q55" s="171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  <c r="P56" s="171"/>
      <c r="Q56" s="171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  <c r="P57" s="171"/>
      <c r="Q57" s="171"/>
    </row>
    <row r="58" spans="1:17" ht="30.75" customHeight="1" thickBot="1" x14ac:dyDescent="0.3">
      <c r="B58" s="125" t="s">
        <v>417</v>
      </c>
      <c r="C58" s="126" t="s">
        <v>418</v>
      </c>
      <c r="D58" s="125" t="s">
        <v>996</v>
      </c>
      <c r="E58" s="126" t="s">
        <v>419</v>
      </c>
      <c r="F58" s="125" t="s">
        <v>420</v>
      </c>
      <c r="G58" s="149" t="s">
        <v>1006</v>
      </c>
      <c r="H58" s="127" t="s">
        <v>572</v>
      </c>
      <c r="I58" s="127" t="s">
        <v>422</v>
      </c>
      <c r="J58" s="127" t="s">
        <v>423</v>
      </c>
      <c r="K58" s="154" t="s">
        <v>1001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28" t="s">
        <v>743</v>
      </c>
      <c r="J59" s="229"/>
      <c r="K59" s="51" t="s">
        <v>427</v>
      </c>
      <c r="L59" s="167"/>
      <c r="M59" s="168"/>
      <c r="N59" s="168"/>
      <c r="O59" s="169" t="s">
        <v>680</v>
      </c>
      <c r="P59" s="172"/>
      <c r="Q59" s="172"/>
    </row>
    <row r="60" spans="1:17" ht="26.25" customHeight="1" x14ac:dyDescent="0.25">
      <c r="A60" s="76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198612800</v>
      </c>
      <c r="M60" s="30">
        <v>160574129.25405335</v>
      </c>
      <c r="N60" s="30">
        <v>76374277.499371275</v>
      </c>
      <c r="O60" s="56">
        <f t="shared" ref="O60:O69" si="2">SUM(L60:N60)</f>
        <v>435561206.75342464</v>
      </c>
      <c r="P60" s="172"/>
      <c r="Q60" s="17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0.17123287916183472</v>
      </c>
      <c r="M61" s="30">
        <v>0</v>
      </c>
      <c r="N61" s="30">
        <v>0</v>
      </c>
      <c r="O61" s="56">
        <f t="shared" si="2"/>
        <v>0.17123287916183472</v>
      </c>
    </row>
    <row r="62" spans="1:17" ht="22.5" customHeight="1" x14ac:dyDescent="0.25">
      <c r="B62" s="239">
        <v>3</v>
      </c>
      <c r="C62" s="190" t="s">
        <v>886</v>
      </c>
      <c r="D62" s="58"/>
      <c r="E62" s="239" t="s">
        <v>548</v>
      </c>
      <c r="F62" s="28" t="s">
        <v>210</v>
      </c>
      <c r="G62" s="239" t="s">
        <v>899</v>
      </c>
      <c r="H62" s="251">
        <v>1680.84</v>
      </c>
      <c r="I62" s="31" t="s">
        <v>702</v>
      </c>
      <c r="J62" s="28" t="s">
        <v>1</v>
      </c>
      <c r="K62" s="29">
        <v>1472</v>
      </c>
      <c r="L62" s="30">
        <v>0.18808219209313393</v>
      </c>
      <c r="M62" s="30">
        <v>-9.7960000903639073E-4</v>
      </c>
      <c r="N62" s="30">
        <v>9.7960000903639073E-4</v>
      </c>
      <c r="O62" s="56">
        <f t="shared" si="2"/>
        <v>0.18808219209313393</v>
      </c>
    </row>
    <row r="63" spans="1:17" ht="22.5" customHeight="1" x14ac:dyDescent="0.25">
      <c r="B63" s="240"/>
      <c r="C63" s="191"/>
      <c r="D63" s="132"/>
      <c r="E63" s="240"/>
      <c r="F63" s="28" t="s">
        <v>211</v>
      </c>
      <c r="G63" s="240"/>
      <c r="H63" s="252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124157.01261928845</v>
      </c>
      <c r="N63" s="30">
        <v>110361.98738071155</v>
      </c>
      <c r="O63" s="56">
        <f t="shared" si="2"/>
        <v>3411342.7692397246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255973500.00000012</v>
      </c>
      <c r="M64" s="30">
        <v>31007742.251986936</v>
      </c>
      <c r="N64" s="30">
        <v>14072536.131574703</v>
      </c>
      <c r="O64" s="56">
        <f t="shared" si="2"/>
        <v>301053778.38356173</v>
      </c>
    </row>
    <row r="65" spans="1:17" ht="22.5" customHeight="1" x14ac:dyDescent="0.25">
      <c r="A65" s="75" t="s">
        <v>765</v>
      </c>
      <c r="B65" s="239">
        <v>5</v>
      </c>
      <c r="C65" s="190" t="s">
        <v>1022</v>
      </c>
      <c r="D65" s="239">
        <v>59901</v>
      </c>
      <c r="E65" s="239" t="s">
        <v>548</v>
      </c>
      <c r="F65" s="28" t="s">
        <v>741</v>
      </c>
      <c r="G65" s="239" t="s">
        <v>899</v>
      </c>
      <c r="H65" s="251">
        <v>5359.83</v>
      </c>
      <c r="I65" s="31" t="s">
        <v>705</v>
      </c>
      <c r="J65" s="28" t="s">
        <v>1</v>
      </c>
      <c r="K65" s="29">
        <v>2452.83</v>
      </c>
      <c r="L65" s="30">
        <v>2.5881479308009148</v>
      </c>
      <c r="M65" s="30">
        <v>-4.5522471127444758E-3</v>
      </c>
      <c r="N65" s="30">
        <v>4.5522471127444758E-3</v>
      </c>
      <c r="O65" s="56">
        <f t="shared" si="2"/>
        <v>2.5881479308009148</v>
      </c>
    </row>
    <row r="66" spans="1:17" ht="22.5" customHeight="1" x14ac:dyDescent="0.25">
      <c r="A66" s="76" t="s">
        <v>766</v>
      </c>
      <c r="B66" s="246"/>
      <c r="C66" s="211"/>
      <c r="D66" s="246"/>
      <c r="E66" s="246"/>
      <c r="F66" s="28" t="s">
        <v>738</v>
      </c>
      <c r="G66" s="246"/>
      <c r="H66" s="289"/>
      <c r="I66" s="31" t="s">
        <v>712</v>
      </c>
      <c r="J66" s="28" t="s">
        <v>10</v>
      </c>
      <c r="K66" s="29">
        <v>2500</v>
      </c>
      <c r="L66" s="30">
        <v>0</v>
      </c>
      <c r="M66" s="30">
        <v>0</v>
      </c>
      <c r="N66" s="30">
        <v>0</v>
      </c>
      <c r="O66" s="56">
        <f t="shared" si="2"/>
        <v>0</v>
      </c>
      <c r="P66" s="172"/>
      <c r="Q66" s="172"/>
    </row>
    <row r="67" spans="1:17" ht="22.5" customHeight="1" x14ac:dyDescent="0.25">
      <c r="A67" s="75" t="s">
        <v>767</v>
      </c>
      <c r="B67" s="240"/>
      <c r="C67" s="191"/>
      <c r="D67" s="240"/>
      <c r="E67" s="240"/>
      <c r="F67" s="28" t="s">
        <v>742</v>
      </c>
      <c r="G67" s="240"/>
      <c r="H67" s="252"/>
      <c r="I67" s="31" t="s">
        <v>713</v>
      </c>
      <c r="J67" s="28" t="s">
        <v>186</v>
      </c>
      <c r="K67" s="29">
        <v>407</v>
      </c>
      <c r="L67" s="30">
        <v>1.4963082186877728</v>
      </c>
      <c r="M67" s="30">
        <v>-1.920299042251012E-2</v>
      </c>
      <c r="N67" s="30">
        <v>1.920299042251012E-2</v>
      </c>
      <c r="O67" s="56">
        <f t="shared" si="2"/>
        <v>1.4963082186877728</v>
      </c>
    </row>
    <row r="68" spans="1:17" ht="26.25" customHeight="1" x14ac:dyDescent="0.25">
      <c r="A68" s="75" t="s">
        <v>773</v>
      </c>
      <c r="B68" s="200">
        <v>6</v>
      </c>
      <c r="C68" s="243" t="s">
        <v>900</v>
      </c>
      <c r="D68" s="33"/>
      <c r="E68" s="32" t="s">
        <v>548</v>
      </c>
      <c r="F68" s="28" t="s">
        <v>59</v>
      </c>
      <c r="G68" s="145"/>
      <c r="H68" s="251">
        <v>4601.49</v>
      </c>
      <c r="I68" s="32" t="s">
        <v>1048</v>
      </c>
      <c r="J68" s="28" t="s">
        <v>1</v>
      </c>
      <c r="K68" s="33">
        <v>1499.7</v>
      </c>
      <c r="L68" s="30">
        <v>0.46849315240979195</v>
      </c>
      <c r="M68" s="30">
        <v>-2.9014074410477729E-3</v>
      </c>
      <c r="N68" s="30">
        <v>2.9014074410477729E-3</v>
      </c>
      <c r="O68" s="56">
        <f>SUM(L68:N68)</f>
        <v>0.46849315240979195</v>
      </c>
    </row>
    <row r="69" spans="1:17" ht="26.25" customHeight="1" x14ac:dyDescent="0.25">
      <c r="A69" s="75" t="s">
        <v>773</v>
      </c>
      <c r="B69" s="201"/>
      <c r="C69" s="245"/>
      <c r="D69" s="33"/>
      <c r="E69" s="32" t="s">
        <v>548</v>
      </c>
      <c r="F69" s="28" t="s">
        <v>774</v>
      </c>
      <c r="G69" s="145"/>
      <c r="H69" s="252"/>
      <c r="I69" s="32" t="s">
        <v>1049</v>
      </c>
      <c r="J69" s="28" t="s">
        <v>10</v>
      </c>
      <c r="K69" s="33">
        <v>3101.79</v>
      </c>
      <c r="L69" s="30">
        <v>0.11780822277069092</v>
      </c>
      <c r="M69" s="30">
        <v>0</v>
      </c>
      <c r="N69" s="30">
        <v>0</v>
      </c>
      <c r="O69" s="56">
        <f t="shared" si="2"/>
        <v>0.11780822277069092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  <c r="P70" s="171"/>
      <c r="Q70" s="171"/>
    </row>
    <row r="71" spans="1:17" s="2" customFormat="1" ht="22.5" customHeight="1" thickBot="1" x14ac:dyDescent="0.3">
      <c r="A71" s="75"/>
      <c r="D71" s="1"/>
      <c r="E71" s="282" t="s">
        <v>548</v>
      </c>
      <c r="F71" s="283"/>
      <c r="G71" s="59" t="s">
        <v>905</v>
      </c>
      <c r="H71" s="286" t="s">
        <v>4</v>
      </c>
      <c r="I71" s="287"/>
      <c r="J71" s="288"/>
      <c r="K71" s="59" t="s">
        <v>905</v>
      </c>
      <c r="L71" s="84">
        <f>SUM(L60:L70)</f>
        <v>457763128.79931247</v>
      </c>
      <c r="M71" s="84">
        <f>SUM(M60:M70)</f>
        <v>191706028.49102336</v>
      </c>
      <c r="N71" s="84">
        <f>SUM(N60:N70)</f>
        <v>90557175.645962939</v>
      </c>
      <c r="O71" s="84">
        <f>SUM(O60:O70)</f>
        <v>740026332.93629861</v>
      </c>
      <c r="P71" s="188">
        <f>SUM(L71:N71)</f>
        <v>740026332.93629885</v>
      </c>
      <c r="Q71" s="189" t="b">
        <f>O71=P71</f>
        <v>1</v>
      </c>
    </row>
    <row r="72" spans="1:17" s="1" customFormat="1" x14ac:dyDescent="0.25">
      <c r="A72" s="75"/>
      <c r="C72" s="4"/>
      <c r="H72" s="3"/>
      <c r="I72" s="3"/>
      <c r="J72" s="3"/>
      <c r="K72" s="3"/>
      <c r="L72" s="5"/>
      <c r="M72" s="78">
        <f>SUM(M71:N71)</f>
        <v>282263204.13698632</v>
      </c>
      <c r="N72" s="5"/>
      <c r="O72" s="5"/>
      <c r="P72" s="171"/>
      <c r="Q72" s="171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  <c r="P73" s="171"/>
      <c r="Q73" s="171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  <c r="P74" s="171"/>
      <c r="Q74" s="171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  <c r="P75" s="171"/>
      <c r="Q75" s="171"/>
    </row>
    <row r="76" spans="1:17" ht="30.75" customHeight="1" thickBot="1" x14ac:dyDescent="0.3">
      <c r="B76" s="125" t="s">
        <v>417</v>
      </c>
      <c r="C76" s="126" t="s">
        <v>418</v>
      </c>
      <c r="D76" s="125" t="s">
        <v>996</v>
      </c>
      <c r="E76" s="126" t="s">
        <v>419</v>
      </c>
      <c r="F76" s="125" t="s">
        <v>420</v>
      </c>
      <c r="G76" s="149" t="s">
        <v>1006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208" t="s">
        <v>743</v>
      </c>
      <c r="C77" s="285"/>
      <c r="D77" s="285"/>
      <c r="E77" s="285"/>
      <c r="F77" s="209"/>
      <c r="G77" s="130"/>
      <c r="H77" s="50" t="s">
        <v>427</v>
      </c>
      <c r="I77" s="208" t="s">
        <v>743</v>
      </c>
      <c r="J77" s="209"/>
      <c r="K77" s="51" t="s">
        <v>427</v>
      </c>
      <c r="L77" s="167"/>
      <c r="M77" s="168"/>
      <c r="N77" s="168"/>
      <c r="O77" s="169" t="s">
        <v>680</v>
      </c>
      <c r="P77" s="171"/>
      <c r="Q77" s="171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89262724.958904088</v>
      </c>
      <c r="M78" s="30">
        <v>59489516.902928889</v>
      </c>
      <c r="N78" s="30">
        <v>70112168.316249192</v>
      </c>
      <c r="O78" s="56">
        <f>SUM(L78:N78)</f>
        <v>218864410.17808217</v>
      </c>
    </row>
    <row r="79" spans="1:17" ht="22.5" customHeight="1" x14ac:dyDescent="0.25">
      <c r="B79" s="239">
        <v>2</v>
      </c>
      <c r="C79" s="190" t="s">
        <v>888</v>
      </c>
      <c r="D79" s="58"/>
      <c r="E79" s="239" t="s">
        <v>551</v>
      </c>
      <c r="F79" s="28" t="s">
        <v>189</v>
      </c>
      <c r="G79" s="239"/>
      <c r="H79" s="251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30440102.715171885</v>
      </c>
      <c r="N79" s="30">
        <v>33093194.216444556</v>
      </c>
      <c r="O79" s="56">
        <f>SUM(L79:N79)</f>
        <v>120850923.87024659</v>
      </c>
    </row>
    <row r="80" spans="1:17" ht="22.5" customHeight="1" x14ac:dyDescent="0.25">
      <c r="B80" s="240"/>
      <c r="C80" s="191"/>
      <c r="D80" s="132"/>
      <c r="E80" s="240"/>
      <c r="F80" s="28" t="s">
        <v>190</v>
      </c>
      <c r="G80" s="240"/>
      <c r="H80" s="252"/>
      <c r="I80" s="28" t="s">
        <v>467</v>
      </c>
      <c r="J80" s="28" t="s">
        <v>10</v>
      </c>
      <c r="K80" s="29">
        <v>1117</v>
      </c>
      <c r="L80" s="30">
        <v>69934582.595505118</v>
      </c>
      <c r="M80" s="30">
        <v>85107073.002209008</v>
      </c>
      <c r="N80" s="30">
        <v>47193797.517568372</v>
      </c>
      <c r="O80" s="56">
        <f>SUM(L80:N80)</f>
        <v>202235453.11528251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279774362.35616446</v>
      </c>
      <c r="M81" s="30">
        <v>155102280.65893376</v>
      </c>
      <c r="N81" s="30">
        <v>26662617.022573095</v>
      </c>
      <c r="O81" s="56">
        <f>SUM(L81:N81)</f>
        <v>461539260.03767133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  <c r="P82" s="171"/>
      <c r="Q82" s="171"/>
    </row>
    <row r="83" spans="1:17" s="2" customFormat="1" ht="22.5" customHeight="1" thickBot="1" x14ac:dyDescent="0.3">
      <c r="A83" s="75"/>
      <c r="D83" s="1"/>
      <c r="E83" s="282" t="s">
        <v>551</v>
      </c>
      <c r="F83" s="283"/>
      <c r="G83" s="59" t="s">
        <v>905</v>
      </c>
      <c r="H83" s="286" t="s">
        <v>4</v>
      </c>
      <c r="I83" s="287"/>
      <c r="J83" s="288"/>
      <c r="K83" s="59" t="s">
        <v>905</v>
      </c>
      <c r="L83" s="84">
        <f>SUM(L77:L82)</f>
        <v>496289296.84920382</v>
      </c>
      <c r="M83" s="84">
        <f>SUM(M77:M82)</f>
        <v>330138973.27924353</v>
      </c>
      <c r="N83" s="84">
        <f>SUM(N77:N82)</f>
        <v>177061777.07283521</v>
      </c>
      <c r="O83" s="84">
        <f>SUM(O77:O82)</f>
        <v>1003490047.2012826</v>
      </c>
      <c r="P83" s="188">
        <f>SUM(L83:N83)</f>
        <v>1003490047.2012825</v>
      </c>
      <c r="Q83" s="189" t="b">
        <f>O83=P83</f>
        <v>1</v>
      </c>
    </row>
    <row r="84" spans="1:17" s="1" customFormat="1" x14ac:dyDescent="0.25">
      <c r="A84" s="75"/>
      <c r="C84" s="4"/>
      <c r="H84" s="3"/>
      <c r="L84" s="5"/>
      <c r="M84" s="78">
        <f>SUM(M83:N83)</f>
        <v>507200750.35207874</v>
      </c>
      <c r="N84" s="5"/>
      <c r="O84" s="5"/>
      <c r="P84" s="171"/>
      <c r="Q84" s="171"/>
    </row>
    <row r="85" spans="1:17" s="1" customFormat="1" x14ac:dyDescent="0.25">
      <c r="A85" s="75"/>
      <c r="C85" s="4"/>
      <c r="H85" s="3"/>
      <c r="L85" s="5"/>
      <c r="M85" s="78"/>
      <c r="N85" s="5"/>
      <c r="O85" s="5"/>
      <c r="P85" s="171"/>
      <c r="Q85" s="171"/>
    </row>
    <row r="86" spans="1:17" s="1" customFormat="1" x14ac:dyDescent="0.25">
      <c r="A86" s="75"/>
      <c r="C86" s="4"/>
      <c r="H86" s="3"/>
      <c r="L86" s="5"/>
      <c r="M86" s="78"/>
      <c r="N86" s="5"/>
      <c r="O86" s="5"/>
      <c r="P86" s="171"/>
      <c r="Q86" s="171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  <c r="P87" s="171"/>
      <c r="Q87" s="171"/>
    </row>
    <row r="88" spans="1:17" s="2" customFormat="1" ht="22.5" customHeight="1" thickBot="1" x14ac:dyDescent="0.3">
      <c r="A88" s="75"/>
      <c r="C88" s="274" t="s">
        <v>1000</v>
      </c>
      <c r="D88" s="275"/>
      <c r="E88" s="276"/>
      <c r="F88" s="277"/>
      <c r="G88" s="1"/>
      <c r="H88" s="282" t="s">
        <v>619</v>
      </c>
      <c r="I88" s="284"/>
      <c r="J88" s="283"/>
      <c r="K88" s="59" t="s">
        <v>905</v>
      </c>
      <c r="L88" s="84">
        <f>SUM(L36+L53+L71+L83)</f>
        <v>1690764959.492852</v>
      </c>
      <c r="M88" s="84">
        <f>SUM(M36+M53+M71+M83)</f>
        <v>893134800.28507328</v>
      </c>
      <c r="N88" s="84">
        <f>SUM(N36+N53+N71+N83)</f>
        <v>491661919.20669031</v>
      </c>
      <c r="O88" s="84">
        <f>SUM(L88+M89)</f>
        <v>3075561678.9846153</v>
      </c>
      <c r="P88" s="171"/>
      <c r="Q88" s="171"/>
    </row>
    <row r="89" spans="1:17" ht="22.5" customHeight="1" thickBot="1" x14ac:dyDescent="0.3">
      <c r="B89" s="2"/>
      <c r="C89" s="278"/>
      <c r="D89" s="279"/>
      <c r="E89" s="280"/>
      <c r="F89" s="281"/>
      <c r="G89" s="1"/>
      <c r="H89" s="282" t="s">
        <v>679</v>
      </c>
      <c r="I89" s="284"/>
      <c r="J89" s="283"/>
      <c r="K89" s="215" t="s">
        <v>905</v>
      </c>
      <c r="L89" s="216"/>
      <c r="M89" s="85">
        <f>SUM(M88+N88)</f>
        <v>1384796719.4917636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172"/>
      <c r="Q101" s="17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172"/>
      <c r="Q107" s="17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172"/>
      <c r="Q116" s="17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172"/>
      <c r="Q122" s="17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172"/>
      <c r="Q126" s="172"/>
    </row>
    <row r="127" spans="1:17" hidden="1" x14ac:dyDescent="0.25">
      <c r="B127" s="2"/>
    </row>
    <row r="132" spans="1:17" hidden="1" x14ac:dyDescent="0.25">
      <c r="A132" s="76"/>
      <c r="P132" s="172"/>
      <c r="Q132" s="172"/>
    </row>
    <row r="136" spans="1:17" hidden="1" x14ac:dyDescent="0.25">
      <c r="A136" s="76"/>
      <c r="P136" s="172"/>
      <c r="Q136" s="172"/>
    </row>
    <row r="142" spans="1:17" hidden="1" x14ac:dyDescent="0.25">
      <c r="A142" s="76"/>
      <c r="P142" s="172"/>
      <c r="Q142" s="172"/>
    </row>
    <row r="145" spans="1:17" x14ac:dyDescent="0.25"/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172"/>
      <c r="Q151" s="17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172"/>
      <c r="Q157" s="17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172"/>
      <c r="Q160" s="17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172"/>
      <c r="Q165" s="172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172"/>
      <c r="Q166" s="17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>
      <selection activeCell="C4" sqref="C4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27" t="s">
        <v>1095</v>
      </c>
      <c r="D3" s="328"/>
      <c r="E3" s="328"/>
      <c r="F3" s="328"/>
      <c r="G3" s="328"/>
      <c r="H3" s="329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32" t="s">
        <v>743</v>
      </c>
      <c r="D5" s="333"/>
      <c r="E5" s="324" t="s">
        <v>904</v>
      </c>
      <c r="F5" s="325"/>
      <c r="G5" s="325"/>
      <c r="H5" s="326"/>
      <c r="I5" s="100"/>
    </row>
    <row r="6" spans="2:9" ht="42" customHeight="1" x14ac:dyDescent="0.25">
      <c r="B6" s="98"/>
      <c r="C6" s="105">
        <v>1</v>
      </c>
      <c r="D6" s="90" t="s">
        <v>26</v>
      </c>
      <c r="E6" s="44">
        <f>Cane.!L161</f>
        <v>489641378.9808082</v>
      </c>
      <c r="F6" s="44">
        <f>Cane.!M161</f>
        <v>524557524.82810479</v>
      </c>
      <c r="G6" s="44">
        <f>Cane.!N161</f>
        <v>433031725.6085391</v>
      </c>
      <c r="H6" s="45">
        <f>SUM(E6:G6)</f>
        <v>1447230629.4174521</v>
      </c>
      <c r="I6" s="100"/>
    </row>
    <row r="7" spans="2:9" ht="42" customHeight="1" x14ac:dyDescent="0.25">
      <c r="B7" s="98"/>
      <c r="C7" s="105">
        <v>2</v>
      </c>
      <c r="D7" s="67" t="s">
        <v>901</v>
      </c>
      <c r="E7" s="44">
        <f>'Co-gen.'!L176</f>
        <v>6139577168.066433</v>
      </c>
      <c r="F7" s="44">
        <f>'Co-gen.'!M176</f>
        <v>3576019666.1681266</v>
      </c>
      <c r="G7" s="44">
        <f>'Co-gen.'!N176</f>
        <v>2186089361.5243387</v>
      </c>
      <c r="H7" s="45">
        <f>SUM(E7:G7)</f>
        <v>11901686195.7589</v>
      </c>
      <c r="I7" s="100"/>
    </row>
    <row r="8" spans="2:9" ht="42" customHeight="1" x14ac:dyDescent="0.25">
      <c r="B8" s="98"/>
      <c r="C8" s="105">
        <v>3</v>
      </c>
      <c r="D8" s="67" t="s">
        <v>902</v>
      </c>
      <c r="E8" s="44">
        <f>Ethanol.!L88</f>
        <v>1690764959.492852</v>
      </c>
      <c r="F8" s="44">
        <f>Ethanol.!M88</f>
        <v>893134800.28507328</v>
      </c>
      <c r="G8" s="44">
        <f>Ethanol.!N88</f>
        <v>491661919.20669031</v>
      </c>
      <c r="H8" s="45">
        <f>SUM(E8:G8)</f>
        <v>3075561678.9846158</v>
      </c>
      <c r="I8" s="100"/>
    </row>
    <row r="9" spans="2:9" ht="42" customHeight="1" x14ac:dyDescent="0.25">
      <c r="B9" s="98"/>
      <c r="C9" s="105">
        <v>4</v>
      </c>
      <c r="D9" s="67" t="s">
        <v>903</v>
      </c>
      <c r="E9" s="44">
        <f>Mod.!L286</f>
        <v>5440879320.1391001</v>
      </c>
      <c r="F9" s="44">
        <f>Mod.!M286</f>
        <v>8695602364.2681751</v>
      </c>
      <c r="G9" s="44">
        <f>Mod.!N286</f>
        <v>6090925121.9973154</v>
      </c>
      <c r="H9" s="45">
        <f>SUM(E9:G9)</f>
        <v>20227406806.404591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30" t="s">
        <v>4</v>
      </c>
      <c r="D11" s="331"/>
      <c r="E11" s="46">
        <f>SUM(E6:E9)</f>
        <v>13760862826.679193</v>
      </c>
      <c r="F11" s="46">
        <f>SUM(F6:F10)</f>
        <v>13689314355.54948</v>
      </c>
      <c r="G11" s="46">
        <f>SUM(G6:G10)</f>
        <v>9201708128.3368835</v>
      </c>
      <c r="H11" s="46">
        <f>SUM(H6:H9)</f>
        <v>36651885310.565559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2023-12-08T11:01:22Z</cp:lastPrinted>
  <dcterms:created xsi:type="dcterms:W3CDTF">2021-09-13T10:07:55Z</dcterms:created>
  <dcterms:modified xsi:type="dcterms:W3CDTF">2023-12-19T09:56:05Z</dcterms:modified>
</cp:coreProperties>
</file>