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4240" windowHeight="13020" tabRatio="929" activeTab="4"/>
  </bookViews>
  <sheets>
    <sheet name="Cane." sheetId="6" r:id="rId1"/>
    <sheet name="Co-gen." sheetId="7" r:id="rId2"/>
    <sheet name="Ethanol." sheetId="10" r:id="rId3"/>
    <sheet name="Mod." sheetId="8" r:id="rId4"/>
    <sheet name="State-wise Total" sheetId="21" r:id="rId5"/>
    <sheet name="Summary" sheetId="20" r:id="rId6"/>
  </sheets>
  <definedNames>
    <definedName name="_xlnm._FilterDatabase" localSheetId="3" hidden="1">Mod.!$B$4:$P$242</definedName>
  </definedNames>
  <calcPr calcId="124519"/>
  <fileRecoveryPr repairLoad="1"/>
</workbook>
</file>

<file path=xl/calcChain.xml><?xml version="1.0" encoding="utf-8"?>
<calcChain xmlns="http://schemas.openxmlformats.org/spreadsheetml/2006/main">
  <c r="O73" i="7"/>
  <c r="O74"/>
  <c r="O74" i="8"/>
  <c r="O30" i="6" l="1"/>
  <c r="O6" l="1"/>
  <c r="O7"/>
  <c r="O8"/>
  <c r="O9"/>
  <c r="O10"/>
  <c r="L67" i="8"/>
  <c r="L57" i="10"/>
  <c r="O216" i="8" l="1"/>
  <c r="N199"/>
  <c r="M199"/>
  <c r="L199"/>
  <c r="O197"/>
  <c r="O196"/>
  <c r="O195"/>
  <c r="O194"/>
  <c r="N187"/>
  <c r="M187"/>
  <c r="L187"/>
  <c r="O176"/>
  <c r="O160"/>
  <c r="O150"/>
  <c r="O121"/>
  <c r="N112"/>
  <c r="M112"/>
  <c r="L112"/>
  <c r="O108"/>
  <c r="O107"/>
  <c r="O106"/>
  <c r="O85"/>
  <c r="O75"/>
  <c r="N67"/>
  <c r="M67"/>
  <c r="O56"/>
  <c r="O46"/>
  <c r="O32"/>
  <c r="O27"/>
  <c r="O26"/>
  <c r="O25"/>
  <c r="O22"/>
  <c r="O12"/>
  <c r="O40" i="10"/>
  <c r="N23"/>
  <c r="M23"/>
  <c r="L23"/>
  <c r="O21"/>
  <c r="O20"/>
  <c r="O19"/>
  <c r="O18"/>
  <c r="O17"/>
  <c r="O10"/>
  <c r="O124" i="7"/>
  <c r="N110"/>
  <c r="M110"/>
  <c r="L110"/>
  <c r="O108"/>
  <c r="O107"/>
  <c r="O106"/>
  <c r="O105"/>
  <c r="O104"/>
  <c r="O103"/>
  <c r="N96"/>
  <c r="M96"/>
  <c r="L96"/>
  <c r="O76"/>
  <c r="O51"/>
  <c r="O34"/>
  <c r="O30"/>
  <c r="O29"/>
  <c r="O28"/>
  <c r="O27"/>
  <c r="O26"/>
  <c r="O25"/>
  <c r="O24"/>
  <c r="O23"/>
  <c r="O22"/>
  <c r="N110" i="6"/>
  <c r="M110"/>
  <c r="L110"/>
  <c r="O105"/>
  <c r="O80"/>
  <c r="O73"/>
  <c r="O66"/>
  <c r="N52"/>
  <c r="M52"/>
  <c r="L52"/>
  <c r="O48"/>
  <c r="N32"/>
  <c r="M32"/>
  <c r="L32"/>
  <c r="O29"/>
  <c r="O28"/>
  <c r="N21"/>
  <c r="M21"/>
  <c r="L21"/>
  <c r="O32" l="1"/>
  <c r="O199" i="8"/>
  <c r="M200"/>
  <c r="L47" i="21" s="1"/>
  <c r="M24" i="10"/>
  <c r="O110" i="7"/>
  <c r="M111"/>
  <c r="M33" i="6"/>
  <c r="F31" i="21" l="1"/>
  <c r="N233" i="8"/>
  <c r="M233"/>
  <c r="L233"/>
  <c r="O231"/>
  <c r="O233" s="1"/>
  <c r="N224"/>
  <c r="M224"/>
  <c r="L224"/>
  <c r="O222"/>
  <c r="O221"/>
  <c r="O220"/>
  <c r="O219"/>
  <c r="O218"/>
  <c r="O217"/>
  <c r="O215"/>
  <c r="O214"/>
  <c r="O213"/>
  <c r="O212"/>
  <c r="O211"/>
  <c r="O210"/>
  <c r="O209"/>
  <c r="O208"/>
  <c r="O207"/>
  <c r="O206"/>
  <c r="O185"/>
  <c r="O184"/>
  <c r="O183"/>
  <c r="O182"/>
  <c r="O181"/>
  <c r="O180"/>
  <c r="O179"/>
  <c r="O178"/>
  <c r="O177"/>
  <c r="O175"/>
  <c r="N168"/>
  <c r="M168"/>
  <c r="L168"/>
  <c r="O166"/>
  <c r="O165"/>
  <c r="O164"/>
  <c r="O163"/>
  <c r="O162"/>
  <c r="O161"/>
  <c r="O159"/>
  <c r="N152"/>
  <c r="M152"/>
  <c r="L152"/>
  <c r="O149"/>
  <c r="O148"/>
  <c r="O147"/>
  <c r="O146"/>
  <c r="O145"/>
  <c r="O144"/>
  <c r="N137"/>
  <c r="M137"/>
  <c r="L137"/>
  <c r="O135"/>
  <c r="O134"/>
  <c r="O133"/>
  <c r="N126"/>
  <c r="M126"/>
  <c r="L126"/>
  <c r="O124"/>
  <c r="O123"/>
  <c r="O122"/>
  <c r="O120"/>
  <c r="O119"/>
  <c r="O110"/>
  <c r="O109"/>
  <c r="N99"/>
  <c r="M99"/>
  <c r="L99"/>
  <c r="O97"/>
  <c r="O96"/>
  <c r="O95"/>
  <c r="O94"/>
  <c r="O93"/>
  <c r="O92"/>
  <c r="O91"/>
  <c r="O90"/>
  <c r="O89"/>
  <c r="O88"/>
  <c r="O87"/>
  <c r="O86"/>
  <c r="O84"/>
  <c r="O83"/>
  <c r="O82"/>
  <c r="O81"/>
  <c r="O80"/>
  <c r="O79"/>
  <c r="O78"/>
  <c r="O77"/>
  <c r="O76"/>
  <c r="M68"/>
  <c r="O65"/>
  <c r="O64"/>
  <c r="O63"/>
  <c r="O62"/>
  <c r="O61"/>
  <c r="O60"/>
  <c r="O59"/>
  <c r="O58"/>
  <c r="O57"/>
  <c r="O55"/>
  <c r="O54"/>
  <c r="O53"/>
  <c r="O52"/>
  <c r="O51"/>
  <c r="O50"/>
  <c r="O49"/>
  <c r="O48"/>
  <c r="O47"/>
  <c r="O45"/>
  <c r="O44"/>
  <c r="O43"/>
  <c r="O42"/>
  <c r="O41"/>
  <c r="O40"/>
  <c r="O39"/>
  <c r="O38"/>
  <c r="O37"/>
  <c r="O36"/>
  <c r="O35"/>
  <c r="O34"/>
  <c r="O33"/>
  <c r="O31"/>
  <c r="O30"/>
  <c r="O29"/>
  <c r="O28"/>
  <c r="O24"/>
  <c r="O23"/>
  <c r="O21"/>
  <c r="O20"/>
  <c r="O19"/>
  <c r="O18"/>
  <c r="O17"/>
  <c r="O16"/>
  <c r="O15"/>
  <c r="O14"/>
  <c r="O13"/>
  <c r="O11"/>
  <c r="O10"/>
  <c r="O9"/>
  <c r="O8"/>
  <c r="O7"/>
  <c r="O6"/>
  <c r="N57" i="10"/>
  <c r="M57"/>
  <c r="O55"/>
  <c r="O54"/>
  <c r="O53"/>
  <c r="O52"/>
  <c r="N45"/>
  <c r="M45"/>
  <c r="L45"/>
  <c r="O43"/>
  <c r="O42"/>
  <c r="O41"/>
  <c r="O39"/>
  <c r="N32"/>
  <c r="M32"/>
  <c r="L32"/>
  <c r="O30"/>
  <c r="O16"/>
  <c r="O15"/>
  <c r="O14"/>
  <c r="O13"/>
  <c r="O12"/>
  <c r="O11"/>
  <c r="O9"/>
  <c r="O8"/>
  <c r="O7"/>
  <c r="O6"/>
  <c r="N142" i="7"/>
  <c r="M142"/>
  <c r="L142"/>
  <c r="O140"/>
  <c r="O139"/>
  <c r="N132"/>
  <c r="M132"/>
  <c r="L132"/>
  <c r="O130"/>
  <c r="O129"/>
  <c r="O128"/>
  <c r="O127"/>
  <c r="O126"/>
  <c r="O125"/>
  <c r="O123"/>
  <c r="O122"/>
  <c r="O121"/>
  <c r="O120"/>
  <c r="O119"/>
  <c r="O118"/>
  <c r="O117"/>
  <c r="O94"/>
  <c r="O93"/>
  <c r="O92"/>
  <c r="N85"/>
  <c r="M85"/>
  <c r="L85"/>
  <c r="O83"/>
  <c r="O82"/>
  <c r="O81"/>
  <c r="O80"/>
  <c r="O79"/>
  <c r="O78"/>
  <c r="O77"/>
  <c r="O75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0"/>
  <c r="O49"/>
  <c r="O48"/>
  <c r="O47"/>
  <c r="N40"/>
  <c r="M40"/>
  <c r="L40"/>
  <c r="O38"/>
  <c r="O37"/>
  <c r="O36"/>
  <c r="O35"/>
  <c r="O33"/>
  <c r="O32"/>
  <c r="O31"/>
  <c r="O21"/>
  <c r="O20"/>
  <c r="O19"/>
  <c r="O18"/>
  <c r="O17"/>
  <c r="O16"/>
  <c r="O15"/>
  <c r="N8"/>
  <c r="M8"/>
  <c r="L8"/>
  <c r="O6"/>
  <c r="O8" s="1"/>
  <c r="O108" i="6"/>
  <c r="O107"/>
  <c r="O106"/>
  <c r="N98"/>
  <c r="M98"/>
  <c r="L98"/>
  <c r="O96"/>
  <c r="O95"/>
  <c r="O94"/>
  <c r="O93"/>
  <c r="O92"/>
  <c r="O91"/>
  <c r="N84"/>
  <c r="M84"/>
  <c r="L84"/>
  <c r="O82"/>
  <c r="O81"/>
  <c r="O79"/>
  <c r="O78"/>
  <c r="O77"/>
  <c r="O76"/>
  <c r="O75"/>
  <c r="O74"/>
  <c r="O72"/>
  <c r="O71"/>
  <c r="O70"/>
  <c r="O69"/>
  <c r="O68"/>
  <c r="O67"/>
  <c r="O65"/>
  <c r="O64"/>
  <c r="O63"/>
  <c r="O62"/>
  <c r="O61"/>
  <c r="O60"/>
  <c r="O59"/>
  <c r="O50"/>
  <c r="O49"/>
  <c r="N41"/>
  <c r="M41"/>
  <c r="L41"/>
  <c r="O39"/>
  <c r="O41" s="1"/>
  <c r="O19"/>
  <c r="N12"/>
  <c r="M12"/>
  <c r="L12"/>
  <c r="L115" l="1"/>
  <c r="N115"/>
  <c r="M115"/>
  <c r="M9" i="7"/>
  <c r="O21" i="6"/>
  <c r="O52"/>
  <c r="M234" i="8"/>
  <c r="M235" s="1"/>
  <c r="M153"/>
  <c r="L41" i="21" s="1"/>
  <c r="O112" i="8"/>
  <c r="O110" i="6"/>
  <c r="O126" i="8"/>
  <c r="M169"/>
  <c r="L43" i="21" s="1"/>
  <c r="O96" i="7"/>
  <c r="N147"/>
  <c r="M147"/>
  <c r="L147"/>
  <c r="M85" i="6"/>
  <c r="M42"/>
  <c r="O12"/>
  <c r="M13"/>
  <c r="M58" i="10"/>
  <c r="L31" i="21"/>
  <c r="O187" i="8"/>
  <c r="O67"/>
  <c r="L62" i="10"/>
  <c r="L239" i="8"/>
  <c r="M33" i="10"/>
  <c r="M62"/>
  <c r="M100" i="8"/>
  <c r="M239"/>
  <c r="N62" i="10"/>
  <c r="N239" i="8"/>
  <c r="O23" i="10"/>
  <c r="O152" i="8"/>
  <c r="M113"/>
  <c r="O224"/>
  <c r="M143" i="7"/>
  <c r="M138" i="8"/>
  <c r="O132" i="7"/>
  <c r="O99" i="8"/>
  <c r="M188"/>
  <c r="O137"/>
  <c r="O142" i="7"/>
  <c r="O98" i="6"/>
  <c r="O32" i="10"/>
  <c r="O45"/>
  <c r="O57"/>
  <c r="O84" i="6"/>
  <c r="O168" i="8"/>
  <c r="M133" i="7"/>
  <c r="M86"/>
  <c r="O85"/>
  <c r="O40"/>
  <c r="M225" i="8"/>
  <c r="M127"/>
  <c r="L37" i="21" s="1"/>
  <c r="M46" i="10"/>
  <c r="L16" i="21"/>
  <c r="M97" i="7"/>
  <c r="M41"/>
  <c r="M111" i="6"/>
  <c r="M99"/>
  <c r="M53"/>
  <c r="M22"/>
  <c r="O115" l="1"/>
  <c r="L8" i="21"/>
  <c r="L51"/>
  <c r="F14"/>
  <c r="L33"/>
  <c r="F18"/>
  <c r="L39"/>
  <c r="E53"/>
  <c r="F20"/>
  <c r="F33"/>
  <c r="D53"/>
  <c r="F37"/>
  <c r="L35"/>
  <c r="J53"/>
  <c r="L20"/>
  <c r="F10"/>
  <c r="K24"/>
  <c r="M63" i="10"/>
  <c r="L18" i="21"/>
  <c r="L12"/>
  <c r="F12"/>
  <c r="L49"/>
  <c r="M240" i="8"/>
  <c r="H9" i="20"/>
  <c r="F35" i="21"/>
  <c r="H8" i="20"/>
  <c r="H7"/>
  <c r="F11"/>
  <c r="M148" i="7"/>
  <c r="G11" i="20"/>
  <c r="L10" i="21"/>
  <c r="J24"/>
  <c r="F22"/>
  <c r="F16"/>
  <c r="M116" i="6"/>
  <c r="D24" i="21"/>
  <c r="F8"/>
  <c r="K53" l="1"/>
  <c r="E24"/>
  <c r="F53"/>
  <c r="O62" i="10"/>
  <c r="L45" i="21"/>
  <c r="L53" s="1"/>
  <c r="L14"/>
  <c r="L24" s="1"/>
  <c r="F24"/>
  <c r="O239" i="8"/>
  <c r="O147" i="7"/>
  <c r="E11" i="20"/>
  <c r="H6"/>
  <c r="H11" s="1"/>
</calcChain>
</file>

<file path=xl/sharedStrings.xml><?xml version="1.0" encoding="utf-8"?>
<sst xmlns="http://schemas.openxmlformats.org/spreadsheetml/2006/main" count="2247" uniqueCount="828">
  <si>
    <t>I</t>
  </si>
  <si>
    <t>31.03.15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</si>
  <si>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</si>
  <si>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</si>
  <si>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</si>
  <si>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</si>
  <si>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</si>
  <si>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</si>
  <si>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</si>
  <si>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</si>
  <si>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</si>
  <si>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CC-25</t>
  </si>
  <si>
    <t>CC-28</t>
  </si>
  <si>
    <t>30.08.17</t>
  </si>
  <si>
    <t>CC-31</t>
  </si>
  <si>
    <t>CC-32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</si>
  <si>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</si>
  <si>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</si>
  <si>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</si>
  <si>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</si>
  <si>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</si>
  <si>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</si>
  <si>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</si>
  <si>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</si>
  <si>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</si>
  <si>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R-81</t>
  </si>
  <si>
    <t>S-31</t>
  </si>
  <si>
    <t>27.11.12</t>
  </si>
  <si>
    <t>S-32</t>
  </si>
  <si>
    <t>S-52</t>
  </si>
  <si>
    <t>29.03.19</t>
  </si>
  <si>
    <t>V-16</t>
  </si>
  <si>
    <t>V-17</t>
  </si>
  <si>
    <t>V-22</t>
  </si>
  <si>
    <t>V-23</t>
  </si>
  <si>
    <t>V-51</t>
  </si>
  <si>
    <t>V-52</t>
  </si>
  <si>
    <t>V-66</t>
  </si>
  <si>
    <t>X-81</t>
  </si>
  <si>
    <t>31.03.18</t>
  </si>
  <si>
    <t>X-84</t>
  </si>
  <si>
    <t>A-I/37</t>
  </si>
  <si>
    <t>A-I/85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</si>
  <si>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</si>
  <si>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</si>
  <si>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</si>
  <si>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</si>
  <si>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</si>
  <si>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</si>
  <si>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</si>
  <si>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</si>
  <si>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IX-14</t>
  </si>
  <si>
    <t>IX-20</t>
  </si>
  <si>
    <t>IX-22</t>
  </si>
  <si>
    <t>IX-24</t>
  </si>
  <si>
    <t>IX-28</t>
  </si>
  <si>
    <t>IX-36</t>
  </si>
  <si>
    <t>IX-37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</si>
  <si>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</si>
  <si>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</si>
  <si>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</si>
  <si>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</si>
  <si>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</si>
  <si>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</si>
  <si>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</si>
  <si>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</si>
  <si>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</si>
  <si>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</si>
  <si>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</si>
  <si>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</si>
  <si>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</si>
  <si>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</si>
  <si>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IX-72</t>
  </si>
  <si>
    <t>IX-73</t>
  </si>
  <si>
    <t>15.03.18</t>
  </si>
  <si>
    <t>IX-75</t>
  </si>
  <si>
    <t>24.03.17</t>
  </si>
  <si>
    <t>IX-76</t>
  </si>
  <si>
    <t>16.05.17</t>
  </si>
  <si>
    <t>IX-78</t>
  </si>
  <si>
    <t>31.03.17</t>
  </si>
  <si>
    <t>IX-82</t>
  </si>
  <si>
    <t>18.05.17</t>
  </si>
  <si>
    <t>IX-84</t>
  </si>
  <si>
    <t>IX-86</t>
  </si>
  <si>
    <t>23.08.17</t>
  </si>
  <si>
    <t>IX-88</t>
  </si>
  <si>
    <t>29.08.17</t>
  </si>
  <si>
    <t>IX-89</t>
  </si>
  <si>
    <t>IX-91</t>
  </si>
  <si>
    <t>IX-93</t>
  </si>
  <si>
    <t>IX-94</t>
  </si>
  <si>
    <t>IX-95</t>
  </si>
  <si>
    <t>V-35</t>
  </si>
  <si>
    <t>V-67</t>
  </si>
  <si>
    <t>V-90</t>
  </si>
  <si>
    <t>V-91</t>
  </si>
  <si>
    <t>V-92</t>
  </si>
  <si>
    <t>VII-41</t>
  </si>
  <si>
    <t>VII-52</t>
  </si>
  <si>
    <t>VII-53</t>
  </si>
  <si>
    <t>VII-67</t>
  </si>
  <si>
    <t>VII-91</t>
  </si>
  <si>
    <t>VIII-12</t>
  </si>
  <si>
    <t>VIII-13</t>
  </si>
  <si>
    <t>VIII-14</t>
  </si>
  <si>
    <t>VIII-19</t>
  </si>
  <si>
    <t>VIII-21</t>
  </si>
  <si>
    <t>VIII-22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</si>
  <si>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</si>
  <si>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</si>
  <si>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</si>
  <si>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</si>
  <si>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</si>
  <si>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</si>
  <si>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</si>
  <si>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</si>
  <si>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</si>
  <si>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</si>
  <si>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</si>
  <si>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</si>
  <si>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</si>
  <si>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</si>
  <si>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</si>
  <si>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</si>
  <si>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</si>
  <si>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</si>
  <si>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</si>
  <si>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</si>
  <si>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</si>
  <si>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</si>
  <si>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</si>
  <si>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</si>
  <si>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</si>
  <si>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</si>
  <si>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</si>
  <si>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</si>
  <si>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</si>
  <si>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X-10</t>
  </si>
  <si>
    <t>X-12</t>
  </si>
  <si>
    <t>X-13</t>
  </si>
  <si>
    <t>X-17</t>
  </si>
  <si>
    <t>X-25</t>
  </si>
  <si>
    <t>X-36</t>
  </si>
  <si>
    <t>X-49</t>
  </si>
  <si>
    <t>X-54</t>
  </si>
  <si>
    <t>X-62</t>
  </si>
  <si>
    <t>X-63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</si>
  <si>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</si>
  <si>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</si>
  <si>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</si>
  <si>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</si>
  <si>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</si>
  <si>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</si>
  <si>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</si>
  <si>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</si>
  <si>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</si>
  <si>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</si>
  <si>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AA-51</t>
  </si>
  <si>
    <t>AA-52</t>
  </si>
  <si>
    <t>AA-54</t>
  </si>
  <si>
    <t>AA-56</t>
  </si>
  <si>
    <t>AA-58</t>
  </si>
  <si>
    <t>AA-60</t>
  </si>
  <si>
    <t>AA-63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</si>
  <si>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</si>
  <si>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</si>
  <si>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</si>
  <si>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</si>
  <si>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</si>
  <si>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</si>
  <si>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</si>
  <si>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</si>
  <si>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</si>
  <si>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</si>
  <si>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</si>
  <si>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</si>
  <si>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</si>
  <si>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</si>
  <si>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</si>
  <si>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</si>
  <si>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</si>
  <si>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</si>
  <si>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</si>
  <si>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</si>
  <si>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</si>
  <si>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</si>
  <si>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</si>
  <si>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</si>
  <si>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</si>
  <si>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</si>
  <si>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</si>
  <si>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</si>
  <si>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</si>
  <si>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</si>
  <si>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</si>
  <si>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</si>
  <si>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</si>
  <si>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DD-37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</si>
  <si>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</si>
  <si>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</si>
  <si>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</si>
  <si>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</si>
  <si>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</si>
  <si>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</si>
  <si>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</si>
  <si>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</si>
  <si>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</si>
  <si>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</si>
  <si>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</si>
  <si>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</si>
  <si>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</si>
  <si>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</si>
  <si>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</si>
  <si>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</si>
  <si>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</si>
  <si>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</si>
  <si>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</si>
  <si>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</si>
  <si>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</si>
  <si>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</si>
  <si>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</si>
  <si>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</si>
  <si>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</si>
  <si>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</si>
  <si>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</si>
  <si>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</si>
  <si>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</si>
  <si>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</si>
  <si>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</si>
  <si>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</si>
  <si>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</si>
  <si>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</si>
  <si>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</si>
  <si>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</si>
  <si>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</si>
  <si>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</si>
  <si>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</si>
  <si>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</si>
  <si>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</si>
  <si>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</si>
  <si>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</si>
  <si>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</si>
  <si>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</si>
  <si>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</si>
  <si>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</si>
  <si>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</si>
  <si>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</si>
  <si>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</si>
  <si>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</si>
  <si>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</si>
  <si>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</si>
  <si>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</si>
  <si>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</si>
  <si>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</si>
  <si>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</si>
  <si>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</si>
  <si>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</si>
  <si>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</si>
  <si>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</si>
  <si>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</si>
  <si>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</si>
  <si>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</si>
  <si>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</si>
  <si>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</si>
  <si>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</si>
  <si>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</si>
  <si>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</si>
  <si>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</si>
  <si>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</si>
  <si>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</si>
  <si>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</si>
  <si>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</si>
  <si>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</si>
  <si>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</si>
  <si>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</si>
  <si>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</si>
  <si>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</si>
  <si>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</si>
  <si>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</si>
  <si>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</si>
  <si>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</si>
  <si>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</si>
  <si>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</si>
  <si>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</si>
  <si>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</si>
  <si>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</si>
  <si>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</si>
  <si>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X-64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</si>
  <si>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</si>
  <si>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</si>
  <si>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</si>
  <si>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</si>
  <si>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</si>
  <si>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</si>
  <si>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</si>
  <si>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</si>
  <si>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</si>
  <si>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</si>
  <si>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</si>
  <si>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</si>
  <si>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</si>
  <si>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</si>
  <si>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</si>
  <si>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Z-85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</si>
  <si>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</si>
  <si>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</si>
  <si>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</si>
  <si>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</si>
  <si>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</si>
  <si>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</si>
  <si>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</si>
  <si>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</si>
  <si>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</si>
  <si>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</si>
  <si>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</si>
  <si>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</si>
  <si>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</si>
  <si>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</si>
  <si>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</si>
  <si>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</si>
  <si>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</si>
  <si>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</si>
  <si>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</si>
  <si>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</si>
  <si>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</si>
  <si>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</si>
  <si>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</si>
  <si>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09.12.09</t>
  </si>
  <si>
    <t>17.01.11</t>
  </si>
  <si>
    <t>Z-37</t>
  </si>
  <si>
    <t>02.12.11</t>
  </si>
  <si>
    <t>09.11.10</t>
  </si>
  <si>
    <t>02.06.11</t>
  </si>
  <si>
    <t>21.05.12</t>
  </si>
  <si>
    <t>31.03.09</t>
  </si>
  <si>
    <t>15.07.10</t>
  </si>
  <si>
    <t>31.03.12</t>
  </si>
  <si>
    <t>03.04.12</t>
  </si>
  <si>
    <t>18.06.14</t>
  </si>
  <si>
    <t>24.01.13</t>
  </si>
  <si>
    <t>27.02.13</t>
  </si>
  <si>
    <t>03.05.13</t>
  </si>
  <si>
    <t>05.07.13</t>
  </si>
  <si>
    <t>05.08.14</t>
  </si>
  <si>
    <t>10.12.14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</si>
  <si>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</si>
  <si>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</si>
  <si>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</si>
  <si>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</si>
  <si>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</si>
  <si>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</si>
  <si>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</si>
  <si>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</si>
  <si>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</si>
  <si>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</si>
  <si>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</si>
  <si>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</si>
  <si>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</si>
  <si>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</si>
  <si>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</si>
  <si>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</si>
  <si>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</si>
  <si>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</si>
  <si>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</si>
  <si>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</si>
  <si>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</si>
  <si>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</si>
  <si>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</si>
  <si>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</si>
  <si>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</si>
  <si>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</si>
  <si>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</si>
  <si>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</si>
  <si>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</si>
  <si>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</si>
  <si>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</si>
  <si>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</si>
  <si>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</si>
  <si>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</si>
  <si>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</si>
  <si>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</si>
  <si>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</si>
  <si>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</si>
  <si>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</si>
  <si>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</si>
  <si>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</si>
  <si>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</si>
  <si>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</si>
  <si>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</si>
  <si>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</si>
  <si>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</si>
  <si>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</si>
  <si>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</si>
  <si>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</si>
  <si>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</si>
  <si>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</si>
  <si>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</si>
  <si>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</si>
  <si>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</si>
  <si>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31.03.11</t>
  </si>
  <si>
    <t>05.05.14</t>
  </si>
  <si>
    <t>14.08.14</t>
  </si>
  <si>
    <t>20.02.15</t>
  </si>
  <si>
    <t>Karnataka</t>
  </si>
  <si>
    <t>A.P.</t>
  </si>
  <si>
    <t>Uttrakhand</t>
  </si>
  <si>
    <t>Tamilnadu</t>
  </si>
  <si>
    <t>A-04</t>
  </si>
  <si>
    <t>AA-01</t>
  </si>
  <si>
    <t>AA-02</t>
  </si>
  <si>
    <t>AA-08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</si>
  <si>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</si>
  <si>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</si>
  <si>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</si>
  <si>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</si>
  <si>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</si>
  <si>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</si>
  <si>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</si>
  <si>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</si>
  <si>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</si>
  <si>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</si>
  <si>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</si>
  <si>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</si>
  <si>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</si>
  <si>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</si>
  <si>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</si>
  <si>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</si>
  <si>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30.03.12</t>
  </si>
  <si>
    <t>23.09.13</t>
  </si>
  <si>
    <t>19.10.11</t>
  </si>
  <si>
    <t>17.05.10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</si>
  <si>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</si>
  <si>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</si>
  <si>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</si>
  <si>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</si>
  <si>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</si>
  <si>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</si>
  <si>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</si>
  <si>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</si>
  <si>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</si>
  <si>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</si>
  <si>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</si>
  <si>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</si>
  <si>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</si>
  <si>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</si>
  <si>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</si>
  <si>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</si>
  <si>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</si>
  <si>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</si>
  <si>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</si>
  <si>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</si>
  <si>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</si>
  <si>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</si>
  <si>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</si>
  <si>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</si>
  <si>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</si>
  <si>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</si>
  <si>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</si>
  <si>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</si>
  <si>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</si>
  <si>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13.04.18</t>
  </si>
  <si>
    <t>21.05.18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</si>
  <si>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</si>
  <si>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</si>
  <si>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</si>
  <si>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</si>
  <si>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</si>
  <si>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</si>
  <si>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</si>
  <si>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</si>
  <si>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</si>
  <si>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</si>
  <si>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</si>
  <si>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</si>
  <si>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12.09.08</t>
  </si>
  <si>
    <t>08.01.10</t>
  </si>
  <si>
    <t>28.03.13</t>
  </si>
  <si>
    <t>01.01.17</t>
  </si>
  <si>
    <t>23.08.18</t>
  </si>
  <si>
    <t>01.03.13</t>
  </si>
  <si>
    <t>23.09.08</t>
  </si>
  <si>
    <t>31.03.14</t>
  </si>
  <si>
    <t>01.05.09</t>
  </si>
  <si>
    <t>26.07.16</t>
  </si>
  <si>
    <t>14.03.18</t>
  </si>
  <si>
    <t>29.09.17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</si>
  <si>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</si>
  <si>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</si>
  <si>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</si>
  <si>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</si>
  <si>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</si>
  <si>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</si>
  <si>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</si>
  <si>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</si>
  <si>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</si>
  <si>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</si>
  <si>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31.12.13</t>
  </si>
  <si>
    <t>28.03.14</t>
  </si>
  <si>
    <t>24.11.15</t>
  </si>
  <si>
    <t>20.01.06</t>
  </si>
  <si>
    <t>21.02.11</t>
  </si>
  <si>
    <t>27.06.11</t>
  </si>
  <si>
    <t>Gujrat</t>
  </si>
  <si>
    <t>Maharastra</t>
  </si>
  <si>
    <t>X-01</t>
  </si>
  <si>
    <t>X-06</t>
  </si>
  <si>
    <t>19.09.13</t>
  </si>
  <si>
    <t>19.01.12</t>
  </si>
  <si>
    <t>Interest + Penal Interest</t>
  </si>
  <si>
    <t>In Rupees</t>
  </si>
  <si>
    <t>Name of the Scheme</t>
  </si>
  <si>
    <t>08.12.15</t>
  </si>
  <si>
    <t>27.02.20</t>
  </si>
  <si>
    <t>26.09.18</t>
  </si>
  <si>
    <t>28.09.18</t>
  </si>
  <si>
    <t>08.02.17</t>
  </si>
  <si>
    <t>06.12.16</t>
  </si>
  <si>
    <t>08.09.17</t>
  </si>
  <si>
    <t>28.02.19</t>
  </si>
  <si>
    <t>09.08.16</t>
  </si>
  <si>
    <t>24.04.19</t>
  </si>
  <si>
    <t>06.02.17</t>
  </si>
  <si>
    <t>06.06.17</t>
  </si>
  <si>
    <t>02.12.15</t>
  </si>
  <si>
    <t>03.08.16</t>
  </si>
  <si>
    <t>`</t>
  </si>
  <si>
    <t>28.03.18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</si>
  <si>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</si>
  <si>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</si>
  <si>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</si>
  <si>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</si>
  <si>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</si>
  <si>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</si>
  <si>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</si>
  <si>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</si>
  <si>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</si>
  <si>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</si>
  <si>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</si>
  <si>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</si>
  <si>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</si>
  <si>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</si>
  <si>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</si>
  <si>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X-69</t>
  </si>
  <si>
    <t>X-78</t>
  </si>
  <si>
    <t>X-79</t>
  </si>
  <si>
    <t>X-80</t>
  </si>
  <si>
    <t>X-72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</si>
  <si>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</si>
  <si>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</si>
  <si>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</si>
  <si>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</si>
  <si>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</si>
  <si>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</si>
  <si>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</si>
  <si>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</si>
  <si>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</si>
  <si>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</si>
  <si>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</si>
  <si>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</si>
  <si>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Sree Rayalseema Sugar &amp; Energy Pvt. Ltd.</t>
    </r>
    <r>
      <rPr>
        <sz val="9"/>
        <rFont val="Tahoma"/>
        <family val="2"/>
      </rPr>
      <t>, Ayyalur, Nandyal, Distt. Karnool,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</si>
  <si>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</si>
  <si>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</si>
  <si>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X-E-69</t>
  </si>
  <si>
    <t>X-E-72</t>
  </si>
  <si>
    <t>X-E-78</t>
  </si>
  <si>
    <t>X-E-79</t>
  </si>
  <si>
    <t>X-E-80</t>
  </si>
  <si>
    <t>X-E-81</t>
  </si>
  <si>
    <t>X-82</t>
  </si>
  <si>
    <t>X-E-84</t>
  </si>
  <si>
    <t>X-85</t>
  </si>
  <si>
    <t>X-E-70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</si>
  <si>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</si>
  <si>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</si>
  <si>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</si>
  <si>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</si>
  <si>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</si>
  <si>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</si>
  <si>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</si>
  <si>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</si>
  <si>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Vihal, Taluka Karmala, Solapur,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</si>
  <si>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</si>
  <si>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</si>
  <si>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Jai Hind Sugar Pvt. Ltd.</t>
    </r>
    <r>
      <rPr>
        <sz val="9"/>
        <rFont val="Tahoma"/>
        <family val="2"/>
      </rPr>
      <t xml:space="preserve">, Achegaon, Taluka South Solapur, Distt. Solapur, Maharashtra 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</si>
  <si>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</si>
  <si>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</si>
  <si>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</si>
  <si>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</si>
  <si>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</si>
  <si>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</si>
  <si>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</si>
  <si>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</si>
  <si>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Saswad Mali Sugar Fcty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</si>
  <si>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</si>
  <si>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</si>
  <si>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Dnyaneshwar S.S.K. Ltd.</t>
    </r>
    <r>
      <rPr>
        <sz val="9"/>
        <rFont val="Tahoma"/>
        <family val="2"/>
      </rPr>
      <t>, Dnyaneshwar Nagar, Taluka Newasa, Bhinde, Ahmednagar,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</si>
  <si>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</si>
  <si>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</si>
  <si>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</si>
  <si>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</si>
  <si>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</si>
  <si>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</si>
  <si>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</si>
  <si>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</si>
  <si>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</si>
  <si>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</si>
  <si>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</si>
  <si>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</si>
  <si>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</si>
  <si>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</si>
  <si>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</si>
  <si>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Sonari, Taluka Paranda, Osmanabad,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</si>
  <si>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rFont val="Tahoma"/>
        <family val="2"/>
      </rPr>
      <t>, Sadashivnagar, Taluka Kagal, Distt. Kolhapur,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</si>
  <si>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</si>
  <si>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</si>
  <si>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</si>
  <si>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</si>
  <si>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Baghauli Sugar &amp; Distillery Ltd.</t>
    </r>
    <r>
      <rPr>
        <sz val="9"/>
        <rFont val="Tahoma"/>
        <family val="2"/>
      </rPr>
      <t>, Bikapur, Hardoi,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</si>
  <si>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</si>
  <si>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Sri Chamundeshwari Sugar Ltd.</t>
    </r>
    <r>
      <rPr>
        <sz val="9"/>
        <color theme="1"/>
        <rFont val="Tahoma"/>
        <family val="2"/>
      </rPr>
      <t>, Manddur, Distt. Mandya,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</si>
  <si>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</si>
  <si>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</si>
  <si>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</si>
  <si>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</si>
  <si>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</si>
  <si>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</si>
  <si>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</si>
  <si>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</si>
  <si>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(Unit-III), Seramedu, Gingu, Distt. Villupuram,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</si>
  <si>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Poondurai Semur, Taluka Madakurichi, Erode,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</si>
  <si>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</si>
  <si>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</si>
  <si>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DSM Sugar Mill Ltd.</t>
    </r>
    <r>
      <rPr>
        <sz val="9"/>
        <rFont val="Tahoma"/>
        <family val="2"/>
      </rPr>
      <t>, (a unit of Dhampur Sugar Mills Ltd.), Rajpura, Distt. Budaun,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</si>
  <si>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</si>
  <si>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</si>
  <si>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</si>
  <si>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</si>
  <si>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</si>
  <si>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Sonai, Taluka Paranda, Distt. Osmanabad,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</si>
  <si>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</si>
  <si>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</si>
  <si>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</si>
  <si>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Dhampur Sugar Mills Ltd.</t>
    </r>
    <r>
      <rPr>
        <sz val="9"/>
        <rFont val="Tahoma"/>
        <family val="2"/>
      </rPr>
      <t>, Moradabad, Distt. Bijnor, U.P.</t>
    </r>
  </si>
  <si>
    <r>
      <rPr>
        <b/>
        <sz val="9"/>
        <color rgb="FF3333FF"/>
        <rFont val="Tahoma"/>
        <family val="2"/>
      </rPr>
      <t>M/s. GEM Sugars Ltd.</t>
    </r>
    <r>
      <rPr>
        <sz val="9"/>
        <rFont val="Tahoma"/>
        <family val="2"/>
      </rPr>
      <t>, Village Kundaragi, Taluka Bilagi, District  Bagalkot, Karnataka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</si>
  <si>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</si>
  <si>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</si>
  <si>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Seramedu, Gingee, Distt. Villupuram,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</si>
  <si>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</si>
  <si>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</si>
  <si>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</si>
  <si>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</si>
  <si>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</si>
  <si>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</si>
  <si>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</si>
  <si>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</si>
  <si>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</si>
  <si>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</si>
  <si>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</si>
  <si>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</si>
  <si>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</si>
  <si>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</si>
  <si>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</si>
  <si>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</si>
  <si>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</si>
  <si>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</si>
  <si>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</si>
  <si>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</si>
  <si>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</si>
  <si>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</si>
  <si>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</si>
  <si>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</si>
  <si>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</si>
  <si>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</si>
  <si>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</si>
  <si>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</si>
  <si>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</si>
  <si>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</si>
  <si>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</si>
  <si>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</si>
  <si>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</si>
  <si>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Bhuinj, Taluka Wai, Satara,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</si>
  <si>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</si>
  <si>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</si>
  <si>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</si>
  <si>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Shri Vighnhar S.S.K. Ltd.</t>
    </r>
    <r>
      <rPr>
        <sz val="9"/>
        <rFont val="Tahoma"/>
        <family val="2"/>
      </rPr>
      <t>, Nivritinaga (Dhalewadi), Taluka Jhunnar,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</si>
  <si>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</si>
  <si>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</si>
  <si>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Shri Kumbhi Kasari S.S.K. Ltd.</t>
    </r>
    <r>
      <rPr>
        <sz val="9"/>
        <rFont val="Tahoma"/>
        <family val="2"/>
      </rPr>
      <t>, Kuditre, Taluka Karneer, Distt. Kolhapur,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</si>
  <si>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</si>
  <si>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</si>
  <si>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</si>
  <si>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</si>
  <si>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</si>
  <si>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</si>
  <si>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</si>
  <si>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</si>
  <si>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</si>
  <si>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</si>
  <si>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</si>
  <si>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</si>
  <si>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</si>
  <si>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</si>
  <si>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</si>
  <si>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</si>
  <si>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</si>
  <si>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</si>
  <si>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</si>
  <si>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</si>
  <si>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</si>
  <si>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</si>
  <si>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</si>
  <si>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</si>
  <si>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</si>
  <si>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</si>
  <si>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</si>
  <si>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</si>
  <si>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</si>
  <si>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</si>
  <si>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</si>
  <si>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</si>
  <si>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</si>
  <si>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</si>
  <si>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</si>
  <si>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</si>
  <si>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</si>
  <si>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</si>
  <si>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</si>
  <si>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</si>
  <si>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</si>
  <si>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</si>
  <si>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</si>
  <si>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</si>
  <si>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</si>
  <si>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</si>
  <si>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</si>
  <si>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</si>
  <si>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</si>
  <si>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</si>
  <si>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</si>
  <si>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</si>
  <si>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</si>
  <si>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</si>
  <si>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</si>
  <si>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Kumbhi Kesari S.S.K. Ltd.</t>
    </r>
    <r>
      <rPr>
        <sz val="9"/>
        <rFont val="Tahoma"/>
        <family val="2"/>
      </rPr>
      <t>, Kuditre, Taluka Karvir, Distt. Kolhapur,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</si>
  <si>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</si>
  <si>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</si>
  <si>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51401 / Dwarkadhish</t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</si>
  <si>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</si>
  <si>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</si>
  <si>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</si>
  <si>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</si>
  <si>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</si>
  <si>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</si>
  <si>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</si>
  <si>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</si>
  <si>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Ltd</t>
    </r>
    <r>
      <rPr>
        <sz val="9"/>
        <rFont val="Tahoma"/>
        <family val="2"/>
      </rPr>
      <t>)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</si>
  <si>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</si>
  <si>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Indian Sugar Manufacturing Co. Ltd.</t>
    </r>
    <r>
      <rPr>
        <sz val="9"/>
        <rFont val="Tahoma"/>
        <family val="2"/>
      </rPr>
      <t>, (ISML) Havinal, Taluka Indi, Distt. Bijapur, Karnataka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</si>
  <si>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</si>
  <si>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</si>
  <si>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</si>
  <si>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</si>
  <si>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</si>
  <si>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</si>
  <si>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r>
      <rPr>
        <b/>
        <sz val="9"/>
        <color rgb="FF3333FF"/>
        <rFont val="Tahoma"/>
        <family val="2"/>
      </rPr>
      <t>M/s. Lokmangal Agro Ind. Ltd.</t>
    </r>
    <r>
      <rPr>
        <sz val="9"/>
        <rFont val="Tahoma"/>
        <family val="2"/>
      </rPr>
      <t>, Subhashnagar, Bibi Dharpal, Taluka North Solapur, Distt. Solapur, Maharashtra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</si>
  <si>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</si>
  <si>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</si>
  <si>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</si>
  <si>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</si>
  <si>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</si>
  <si>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</si>
  <si>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</si>
  <si>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X-E-87</t>
  </si>
  <si>
    <t>X-87</t>
  </si>
  <si>
    <t>X-E-89</t>
  </si>
  <si>
    <t>X-E-90</t>
  </si>
  <si>
    <t>X-90</t>
  </si>
  <si>
    <t>13.10.21</t>
  </si>
  <si>
    <t>04.12.21</t>
  </si>
  <si>
    <t>25.04.22</t>
  </si>
  <si>
    <t>30.03.22</t>
  </si>
  <si>
    <t>17.10.17</t>
  </si>
  <si>
    <t>20.09.18</t>
  </si>
  <si>
    <r>
      <rPr>
        <b/>
        <sz val="9"/>
        <color rgb="FF3333FF"/>
        <rFont val="Tahoma"/>
        <family val="2"/>
      </rPr>
      <t>M/s DCM Shriram Industries Ltd.</t>
    </r>
    <r>
      <rPr>
        <sz val="9"/>
        <rFont val="Tahoma"/>
        <family val="2"/>
      </rPr>
      <t>, Unit of Daurala Sugar Works, Sardhana Road, Daurala - 250221, Distt. Meerut, U.P.</t>
    </r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</si>
  <si>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</si>
  <si>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</si>
  <si>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</si>
  <si>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</si>
  <si>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</si>
  <si>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</si>
  <si>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</si>
  <si>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</si>
  <si>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</si>
  <si>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</si>
  <si>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</si>
  <si>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</si>
  <si>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</si>
  <si>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Shree Narmada Khand Udyog Sahakari Mandali Ltd.</t>
    </r>
    <r>
      <rPr>
        <sz val="9"/>
        <color theme="1"/>
        <rFont val="Tahoma"/>
        <family val="2"/>
      </rPr>
      <t>, Dharikheda. P.O. Timbi, Taluka Rajpipla, Distt. Narmada, Gujrat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</si>
  <si>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</si>
  <si>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Nirani Sugars Ltd.</t>
    </r>
    <r>
      <rPr>
        <sz val="9"/>
        <rFont val="Tahoma"/>
        <family val="2"/>
      </rPr>
      <t xml:space="preserve">, </t>
    </r>
    <r>
      <rPr>
        <sz val="9"/>
        <color theme="0" tint="-0.499984740745262"/>
        <rFont val="Tahoma"/>
        <family val="2"/>
      </rPr>
      <t>(Nirani Group),</t>
    </r>
    <r>
      <rPr>
        <sz val="9"/>
        <rFont val="Tahoma"/>
        <family val="2"/>
      </rPr>
      <t xml:space="preserve"> Mudhol, Jamkhandi Road, Distt. Bagalkat,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</si>
  <si>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</si>
  <si>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</si>
  <si>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</si>
  <si>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</si>
  <si>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</si>
  <si>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</si>
  <si>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</si>
  <si>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</si>
  <si>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</si>
  <si>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</si>
  <si>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</si>
  <si>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</si>
  <si>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</si>
  <si>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</si>
  <si>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</si>
  <si>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</si>
  <si>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</si>
  <si>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</si>
  <si>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</si>
  <si>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</si>
  <si>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</si>
  <si>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31-07-2024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</si>
  <si>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31-07-2024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</si>
  <si>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31-07-2024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</si>
  <si>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31-07-2024</t>
    </r>
  </si>
  <si>
    <r>
      <t xml:space="preserve">State Wise Sub Total as on </t>
    </r>
    <r>
      <rPr>
        <b/>
        <sz val="14"/>
        <color rgb="FF3333FF"/>
        <rFont val="Tahoma"/>
        <family val="2"/>
      </rPr>
      <t>31-07-2024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</si>
  <si>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31-07-2024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</si>
</sst>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33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sz val="14"/>
      <name val="Times New Roman"/>
      <family val="1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4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3" fontId="10" fillId="7" borderId="8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left" vertical="center"/>
    </xf>
    <xf numFmtId="3" fontId="14" fillId="7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2" fontId="2" fillId="4" borderId="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2" fillId="4" borderId="1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2" fontId="2" fillId="0" borderId="6" xfId="0" applyNumberFormat="1" applyFon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3" fontId="18" fillId="0" borderId="9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2" tint="-9.9978637043366805E-2"/>
  </sheetPr>
  <dimension ref="A1:U224"/>
  <sheetViews>
    <sheetView showGridLines="0" workbookViewId="0">
      <pane ySplit="5" topLeftCell="A96" activePane="bottomLeft" state="frozen"/>
      <selection pane="bottomLeft" activeCell="A182" sqref="A182"/>
    </sheetView>
  </sheetViews>
  <sheetFormatPr defaultColWidth="0" defaultRowHeight="11.25" zeroHeight="1"/>
  <cols>
    <col min="1" max="1" width="2.85546875" style="1" customWidth="1"/>
    <col min="2" max="2" width="4.5703125" style="1" customWidth="1"/>
    <col min="3" max="3" width="43" style="4" customWidth="1"/>
    <col min="4" max="4" width="6.85546875" style="1" customWidth="1"/>
    <col min="5" max="5" width="10.5703125" style="1" customWidth="1"/>
    <col min="6" max="6" width="6.85546875" style="1" customWidth="1"/>
    <col min="7" max="7" width="6.28515625" style="1" bestFit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5" width="16.140625" style="5" bestFit="1" customWidth="1"/>
    <col min="16" max="16" width="5.85546875" style="262" customWidth="1"/>
    <col min="17" max="21" width="0" style="1" hidden="1"/>
    <col min="22" max="16384" width="9.140625" style="1" hidden="1"/>
  </cols>
  <sheetData>
    <row r="1" spans="2:16" ht="8.25" customHeight="1" thickBot="1"/>
    <row r="2" spans="2:16" ht="21" customHeight="1" thickBot="1">
      <c r="B2" s="263" t="s">
        <v>822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2:16" ht="8.25" customHeight="1" thickBot="1"/>
    <row r="4" spans="2:16" ht="28.5" customHeight="1" thickBot="1">
      <c r="B4" s="163" t="s">
        <v>305</v>
      </c>
      <c r="C4" s="164" t="s">
        <v>306</v>
      </c>
      <c r="D4" s="163" t="s">
        <v>732</v>
      </c>
      <c r="E4" s="164" t="s">
        <v>307</v>
      </c>
      <c r="F4" s="163" t="s">
        <v>308</v>
      </c>
      <c r="G4" s="163" t="s">
        <v>657</v>
      </c>
      <c r="H4" s="165" t="s">
        <v>423</v>
      </c>
      <c r="I4" s="165" t="s">
        <v>310</v>
      </c>
      <c r="J4" s="165" t="s">
        <v>311</v>
      </c>
      <c r="K4" s="166" t="s">
        <v>312</v>
      </c>
      <c r="L4" s="167" t="s">
        <v>313</v>
      </c>
      <c r="M4" s="167" t="s">
        <v>3</v>
      </c>
      <c r="N4" s="167" t="s">
        <v>424</v>
      </c>
      <c r="O4" s="167" t="s">
        <v>425</v>
      </c>
    </row>
    <row r="5" spans="2:16" s="2" customFormat="1" ht="15.75" customHeight="1">
      <c r="B5" s="269" t="s">
        <v>550</v>
      </c>
      <c r="C5" s="270"/>
      <c r="D5" s="270"/>
      <c r="E5" s="270"/>
      <c r="F5" s="270"/>
      <c r="G5" s="271"/>
      <c r="H5" s="161" t="s">
        <v>315</v>
      </c>
      <c r="I5" s="284" t="s">
        <v>550</v>
      </c>
      <c r="J5" s="285"/>
      <c r="K5" s="162" t="s">
        <v>315</v>
      </c>
      <c r="L5" s="224"/>
      <c r="M5" s="225"/>
      <c r="N5" s="225"/>
      <c r="O5" s="226" t="s">
        <v>510</v>
      </c>
      <c r="P5" s="262"/>
    </row>
    <row r="6" spans="2:16" ht="26.25" customHeight="1">
      <c r="B6" s="265">
        <v>1</v>
      </c>
      <c r="C6" s="282" t="s">
        <v>560</v>
      </c>
      <c r="D6" s="265"/>
      <c r="E6" s="265" t="s">
        <v>405</v>
      </c>
      <c r="F6" s="19" t="s">
        <v>31</v>
      </c>
      <c r="G6" s="265" t="s">
        <v>657</v>
      </c>
      <c r="H6" s="268">
        <v>527.85</v>
      </c>
      <c r="I6" s="20" t="s">
        <v>430</v>
      </c>
      <c r="J6" s="20" t="s">
        <v>0</v>
      </c>
      <c r="K6" s="26">
        <v>262.35000000000002</v>
      </c>
      <c r="L6" s="27">
        <v>26234999.999999981</v>
      </c>
      <c r="M6" s="27">
        <v>18346490.911343221</v>
      </c>
      <c r="N6" s="27">
        <v>17885116.691396508</v>
      </c>
      <c r="O6" s="54">
        <f>SUM(L6:N6)</f>
        <v>62466607.602739707</v>
      </c>
    </row>
    <row r="7" spans="2:16" ht="26.25" customHeight="1">
      <c r="B7" s="266"/>
      <c r="C7" s="286"/>
      <c r="D7" s="266"/>
      <c r="E7" s="266"/>
      <c r="F7" s="19" t="s">
        <v>32</v>
      </c>
      <c r="G7" s="266"/>
      <c r="H7" s="268"/>
      <c r="I7" s="48" t="s">
        <v>428</v>
      </c>
      <c r="J7" s="48" t="s">
        <v>7</v>
      </c>
      <c r="K7" s="48">
        <v>265.5</v>
      </c>
      <c r="L7" s="27">
        <v>26550000</v>
      </c>
      <c r="M7" s="49">
        <v>45679299.260357663</v>
      </c>
      <c r="N7" s="49">
        <v>23515121.349231377</v>
      </c>
      <c r="O7" s="54">
        <f>SUM(L7:N7)</f>
        <v>95744420.60958904</v>
      </c>
    </row>
    <row r="8" spans="2:16" ht="23.25" customHeight="1">
      <c r="B8" s="267"/>
      <c r="C8" s="287"/>
      <c r="D8" s="267"/>
      <c r="E8" s="267"/>
      <c r="F8" s="25" t="s">
        <v>42</v>
      </c>
      <c r="G8" s="266"/>
      <c r="H8" s="26">
        <v>100</v>
      </c>
      <c r="I8" s="20" t="s">
        <v>431</v>
      </c>
      <c r="J8" s="20" t="s">
        <v>0</v>
      </c>
      <c r="K8" s="20">
        <v>100</v>
      </c>
      <c r="L8" s="27">
        <v>5000000.0000000009</v>
      </c>
      <c r="M8" s="22">
        <v>4026059.9658022141</v>
      </c>
      <c r="N8" s="22">
        <v>4685786.0341977859</v>
      </c>
      <c r="O8" s="54">
        <f>SUM(L8:N8)</f>
        <v>13711846</v>
      </c>
    </row>
    <row r="9" spans="2:16" ht="22.5" customHeight="1">
      <c r="B9" s="265">
        <v>2</v>
      </c>
      <c r="C9" s="282" t="s">
        <v>561</v>
      </c>
      <c r="D9" s="265"/>
      <c r="E9" s="265" t="s">
        <v>405</v>
      </c>
      <c r="F9" s="19" t="s">
        <v>33</v>
      </c>
      <c r="G9" s="266"/>
      <c r="H9" s="274">
        <v>540</v>
      </c>
      <c r="I9" s="20" t="s">
        <v>432</v>
      </c>
      <c r="J9" s="20" t="s">
        <v>0</v>
      </c>
      <c r="K9" s="20">
        <v>284</v>
      </c>
      <c r="L9" s="27">
        <v>23114151.260273974</v>
      </c>
      <c r="M9" s="22">
        <v>8605783.6107397266</v>
      </c>
      <c r="N9" s="22">
        <v>4718357.5810410967</v>
      </c>
      <c r="O9" s="54">
        <f>SUM(L9:N9)</f>
        <v>36438292.452054799</v>
      </c>
    </row>
    <row r="10" spans="2:16" ht="22.5" customHeight="1">
      <c r="B10" s="267"/>
      <c r="C10" s="283"/>
      <c r="D10" s="267"/>
      <c r="E10" s="267"/>
      <c r="F10" s="19" t="s">
        <v>34</v>
      </c>
      <c r="G10" s="267"/>
      <c r="H10" s="275"/>
      <c r="I10" s="20" t="s">
        <v>59</v>
      </c>
      <c r="J10" s="20" t="s">
        <v>7</v>
      </c>
      <c r="K10" s="20">
        <v>256</v>
      </c>
      <c r="L10" s="27">
        <v>25600000.000000004</v>
      </c>
      <c r="M10" s="22">
        <v>9275087.0000570454</v>
      </c>
      <c r="N10" s="22">
        <v>3962206.2054224061</v>
      </c>
      <c r="O10" s="54">
        <f>SUM(L10:N10)</f>
        <v>38837293.205479458</v>
      </c>
    </row>
    <row r="11" spans="2:16" ht="12" thickBot="1"/>
    <row r="12" spans="2:16" s="2" customFormat="1" ht="22.5" customHeight="1" thickBot="1">
      <c r="E12" s="272" t="s">
        <v>405</v>
      </c>
      <c r="F12" s="273"/>
      <c r="G12" s="69" t="s">
        <v>668</v>
      </c>
      <c r="H12" s="279" t="s">
        <v>4</v>
      </c>
      <c r="I12" s="280"/>
      <c r="J12" s="281"/>
      <c r="K12" s="69" t="s">
        <v>668</v>
      </c>
      <c r="L12" s="89">
        <f>SUM(L6:L11)</f>
        <v>106499151.26027396</v>
      </c>
      <c r="M12" s="89">
        <f>SUM(M6:M11)</f>
        <v>85932720.748299852</v>
      </c>
      <c r="N12" s="89">
        <f>SUM(N6:N11)</f>
        <v>54766587.861289173</v>
      </c>
      <c r="O12" s="89">
        <f>SUM(O6:O11)</f>
        <v>247198459.86986297</v>
      </c>
      <c r="P12" s="262"/>
    </row>
    <row r="13" spans="2:16">
      <c r="G13" s="233"/>
      <c r="L13" s="234"/>
      <c r="M13" s="88">
        <f>SUM(M12:N12)</f>
        <v>140699308.60958904</v>
      </c>
      <c r="N13" s="234"/>
    </row>
    <row r="14" spans="2:16">
      <c r="G14" s="233"/>
    </row>
    <row r="15" spans="2:16">
      <c r="G15" s="233"/>
    </row>
    <row r="16" spans="2:16" ht="12" thickBot="1">
      <c r="G16" s="233"/>
    </row>
    <row r="17" spans="2:16" ht="28.5" customHeight="1" thickBot="1">
      <c r="B17" s="163" t="s">
        <v>305</v>
      </c>
      <c r="C17" s="164" t="s">
        <v>306</v>
      </c>
      <c r="D17" s="163" t="s">
        <v>732</v>
      </c>
      <c r="E17" s="164" t="s">
        <v>307</v>
      </c>
      <c r="F17" s="163" t="s">
        <v>308</v>
      </c>
      <c r="G17" s="197" t="s">
        <v>741</v>
      </c>
      <c r="H17" s="165" t="s">
        <v>423</v>
      </c>
      <c r="I17" s="165" t="s">
        <v>310</v>
      </c>
      <c r="J17" s="165" t="s">
        <v>311</v>
      </c>
      <c r="K17" s="166" t="s">
        <v>312</v>
      </c>
      <c r="L17" s="167" t="s">
        <v>313</v>
      </c>
      <c r="M17" s="167" t="s">
        <v>3</v>
      </c>
      <c r="N17" s="167" t="s">
        <v>424</v>
      </c>
      <c r="O17" s="167" t="s">
        <v>425</v>
      </c>
    </row>
    <row r="18" spans="2:16" s="2" customFormat="1" ht="15.75" customHeight="1">
      <c r="B18" s="269" t="s">
        <v>550</v>
      </c>
      <c r="C18" s="270"/>
      <c r="D18" s="270"/>
      <c r="E18" s="270"/>
      <c r="F18" s="270"/>
      <c r="G18" s="271"/>
      <c r="H18" s="50" t="s">
        <v>315</v>
      </c>
      <c r="I18" s="277" t="s">
        <v>550</v>
      </c>
      <c r="J18" s="278"/>
      <c r="K18" s="51" t="s">
        <v>315</v>
      </c>
      <c r="L18" s="224"/>
      <c r="M18" s="225"/>
      <c r="N18" s="225"/>
      <c r="O18" s="226" t="s">
        <v>510</v>
      </c>
      <c r="P18" s="262"/>
    </row>
    <row r="19" spans="2:16" ht="25.5" customHeight="1">
      <c r="B19" s="19">
        <v>1</v>
      </c>
      <c r="C19" s="35" t="s">
        <v>562</v>
      </c>
      <c r="D19" s="19"/>
      <c r="E19" s="19" t="s">
        <v>388</v>
      </c>
      <c r="F19" s="19" t="s">
        <v>45</v>
      </c>
      <c r="G19" s="19"/>
      <c r="H19" s="20">
        <v>47.25</v>
      </c>
      <c r="I19" s="20" t="s">
        <v>46</v>
      </c>
      <c r="J19" s="20" t="s">
        <v>0</v>
      </c>
      <c r="K19" s="20">
        <v>47.25</v>
      </c>
      <c r="L19" s="22">
        <v>3545230.6027397253</v>
      </c>
      <c r="M19" s="22">
        <v>12900561.120346686</v>
      </c>
      <c r="N19" s="22">
        <v>12747419.845406739</v>
      </c>
      <c r="O19" s="54">
        <f>SUM(L19:N19)</f>
        <v>29193211.56849315</v>
      </c>
    </row>
    <row r="20" spans="2:16" ht="12" thickBot="1"/>
    <row r="21" spans="2:16" s="2" customFormat="1" ht="22.5" customHeight="1" thickBot="1">
      <c r="E21" s="272" t="s">
        <v>503</v>
      </c>
      <c r="F21" s="273"/>
      <c r="G21" s="69" t="s">
        <v>668</v>
      </c>
      <c r="H21" s="279" t="s">
        <v>4</v>
      </c>
      <c r="I21" s="280"/>
      <c r="J21" s="281"/>
      <c r="K21" s="69" t="s">
        <v>668</v>
      </c>
      <c r="L21" s="89">
        <f>SUM(L19:L20)</f>
        <v>3545230.6027397253</v>
      </c>
      <c r="M21" s="89">
        <f>SUM(M19:M20)</f>
        <v>12900561.120346686</v>
      </c>
      <c r="N21" s="89">
        <f>SUM(N19:N20)</f>
        <v>12747419.845406739</v>
      </c>
      <c r="O21" s="89">
        <f>SUM(O19:O20)</f>
        <v>29193211.56849315</v>
      </c>
      <c r="P21" s="262"/>
    </row>
    <row r="22" spans="2:16">
      <c r="G22" s="233"/>
      <c r="L22" s="234"/>
      <c r="M22" s="88">
        <f>SUM(M21:N21)</f>
        <v>25647980.965753425</v>
      </c>
      <c r="N22" s="234"/>
    </row>
    <row r="23" spans="2:16">
      <c r="G23" s="233"/>
    </row>
    <row r="24" spans="2:16">
      <c r="G24" s="233"/>
    </row>
    <row r="25" spans="2:16" ht="12" thickBot="1">
      <c r="G25" s="233"/>
    </row>
    <row r="26" spans="2:16" ht="28.5" customHeight="1" thickBot="1">
      <c r="B26" s="163" t="s">
        <v>305</v>
      </c>
      <c r="C26" s="164" t="s">
        <v>306</v>
      </c>
      <c r="D26" s="163" t="s">
        <v>732</v>
      </c>
      <c r="E26" s="164" t="s">
        <v>307</v>
      </c>
      <c r="F26" s="163" t="s">
        <v>308</v>
      </c>
      <c r="G26" s="197" t="s">
        <v>741</v>
      </c>
      <c r="H26" s="165" t="s">
        <v>423</v>
      </c>
      <c r="I26" s="165" t="s">
        <v>310</v>
      </c>
      <c r="J26" s="165" t="s">
        <v>311</v>
      </c>
      <c r="K26" s="166" t="s">
        <v>312</v>
      </c>
      <c r="L26" s="167" t="s">
        <v>313</v>
      </c>
      <c r="M26" s="167" t="s">
        <v>3</v>
      </c>
      <c r="N26" s="167" t="s">
        <v>424</v>
      </c>
      <c r="O26" s="167" t="s">
        <v>425</v>
      </c>
    </row>
    <row r="27" spans="2:16" s="2" customFormat="1" ht="15.75" customHeight="1">
      <c r="B27" s="269" t="s">
        <v>550</v>
      </c>
      <c r="C27" s="270"/>
      <c r="D27" s="270"/>
      <c r="E27" s="270"/>
      <c r="F27" s="270"/>
      <c r="G27" s="271"/>
      <c r="H27" s="50" t="s">
        <v>315</v>
      </c>
      <c r="I27" s="277" t="s">
        <v>550</v>
      </c>
      <c r="J27" s="278"/>
      <c r="K27" s="51" t="s">
        <v>315</v>
      </c>
      <c r="L27" s="224"/>
      <c r="M27" s="225"/>
      <c r="N27" s="225"/>
      <c r="O27" s="226" t="s">
        <v>510</v>
      </c>
      <c r="P27" s="262"/>
    </row>
    <row r="28" spans="2:16" ht="26.25" customHeight="1">
      <c r="B28" s="19">
        <v>1</v>
      </c>
      <c r="C28" s="35" t="s">
        <v>745</v>
      </c>
      <c r="D28" s="20"/>
      <c r="E28" s="19" t="s">
        <v>404</v>
      </c>
      <c r="F28" s="20" t="s">
        <v>43</v>
      </c>
      <c r="G28" s="20"/>
      <c r="H28" s="20">
        <v>50</v>
      </c>
      <c r="I28" s="20" t="s">
        <v>434</v>
      </c>
      <c r="J28" s="20" t="s">
        <v>0</v>
      </c>
      <c r="K28" s="20">
        <v>50</v>
      </c>
      <c r="L28" s="22">
        <v>698974.78082191758</v>
      </c>
      <c r="M28" s="22">
        <v>2056064.5281052724</v>
      </c>
      <c r="N28" s="22">
        <v>2108837.4718947276</v>
      </c>
      <c r="O28" s="54">
        <f>SUM(L28:N28)</f>
        <v>4863876.7808219176</v>
      </c>
    </row>
    <row r="29" spans="2:16" ht="26.25" customHeight="1">
      <c r="B29" s="55">
        <v>2</v>
      </c>
      <c r="C29" s="204" t="s">
        <v>746</v>
      </c>
      <c r="D29" s="20"/>
      <c r="E29" s="19" t="s">
        <v>404</v>
      </c>
      <c r="F29" s="20" t="s">
        <v>44</v>
      </c>
      <c r="G29" s="20"/>
      <c r="H29" s="20">
        <v>50</v>
      </c>
      <c r="I29" s="20" t="s">
        <v>435</v>
      </c>
      <c r="J29" s="20" t="s">
        <v>0</v>
      </c>
      <c r="K29" s="20">
        <v>50</v>
      </c>
      <c r="L29" s="22">
        <v>4999999.9999999981</v>
      </c>
      <c r="M29" s="22">
        <v>11882703.680735977</v>
      </c>
      <c r="N29" s="22">
        <v>11244891.976798272</v>
      </c>
      <c r="O29" s="54">
        <f>SUM(L29:N29)</f>
        <v>28127595.657534249</v>
      </c>
    </row>
    <row r="30" spans="2:16" ht="22.5" customHeight="1">
      <c r="B30" s="19">
        <v>3</v>
      </c>
      <c r="C30" s="52" t="s">
        <v>767</v>
      </c>
      <c r="D30" s="254"/>
      <c r="E30" s="19" t="s">
        <v>404</v>
      </c>
      <c r="F30" s="19" t="s">
        <v>29</v>
      </c>
      <c r="G30" s="19"/>
      <c r="H30" s="20">
        <v>198</v>
      </c>
      <c r="I30" s="20" t="s">
        <v>30</v>
      </c>
      <c r="J30" s="20" t="s">
        <v>7</v>
      </c>
      <c r="K30" s="20">
        <v>67.13</v>
      </c>
      <c r="L30" s="22">
        <v>0</v>
      </c>
      <c r="M30" s="22">
        <v>-3.7530493565311989E-4</v>
      </c>
      <c r="N30" s="22">
        <v>3.7530493565311989E-4</v>
      </c>
      <c r="O30" s="54">
        <f>SUM(L30:N30)</f>
        <v>0</v>
      </c>
    </row>
    <row r="31" spans="2:16" ht="12" thickBot="1"/>
    <row r="32" spans="2:16" s="2" customFormat="1" ht="22.5" customHeight="1" thickBot="1">
      <c r="E32" s="272" t="s">
        <v>404</v>
      </c>
      <c r="F32" s="273"/>
      <c r="G32" s="69" t="s">
        <v>668</v>
      </c>
      <c r="H32" s="279" t="s">
        <v>4</v>
      </c>
      <c r="I32" s="280"/>
      <c r="J32" s="281"/>
      <c r="K32" s="69" t="s">
        <v>668</v>
      </c>
      <c r="L32" s="89">
        <f>SUM(L28:L31)</f>
        <v>5698974.7808219157</v>
      </c>
      <c r="M32" s="89">
        <f>SUM(M28:M31)</f>
        <v>13938768.208465945</v>
      </c>
      <c r="N32" s="89">
        <f>SUM(N28:N31)</f>
        <v>13353729.449068304</v>
      </c>
      <c r="O32" s="89">
        <f>SUM(O28:O31)</f>
        <v>32991472.438356169</v>
      </c>
      <c r="P32" s="262"/>
    </row>
    <row r="33" spans="2:16">
      <c r="G33" s="233"/>
      <c r="L33" s="234"/>
      <c r="M33" s="88">
        <f>SUM(M32:N32)</f>
        <v>27292497.657534249</v>
      </c>
      <c r="N33" s="234"/>
    </row>
    <row r="34" spans="2:16">
      <c r="G34" s="233"/>
    </row>
    <row r="35" spans="2:16">
      <c r="G35" s="233"/>
    </row>
    <row r="36" spans="2:16" ht="12" thickBot="1">
      <c r="G36" s="233"/>
    </row>
    <row r="37" spans="2:16" ht="28.5" customHeight="1" thickBot="1">
      <c r="B37" s="163" t="s">
        <v>305</v>
      </c>
      <c r="C37" s="164" t="s">
        <v>306</v>
      </c>
      <c r="D37" s="163" t="s">
        <v>732</v>
      </c>
      <c r="E37" s="164" t="s">
        <v>307</v>
      </c>
      <c r="F37" s="163" t="s">
        <v>308</v>
      </c>
      <c r="G37" s="197" t="s">
        <v>741</v>
      </c>
      <c r="H37" s="165" t="s">
        <v>423</v>
      </c>
      <c r="I37" s="165" t="s">
        <v>310</v>
      </c>
      <c r="J37" s="165" t="s">
        <v>311</v>
      </c>
      <c r="K37" s="166" t="s">
        <v>312</v>
      </c>
      <c r="L37" s="167" t="s">
        <v>313</v>
      </c>
      <c r="M37" s="167" t="s">
        <v>3</v>
      </c>
      <c r="N37" s="167" t="s">
        <v>424</v>
      </c>
      <c r="O37" s="167" t="s">
        <v>425</v>
      </c>
    </row>
    <row r="38" spans="2:16" s="2" customFormat="1" ht="15.75" customHeight="1">
      <c r="B38" s="269" t="s">
        <v>550</v>
      </c>
      <c r="C38" s="270"/>
      <c r="D38" s="270"/>
      <c r="E38" s="270"/>
      <c r="F38" s="270"/>
      <c r="G38" s="271"/>
      <c r="H38" s="50" t="s">
        <v>315</v>
      </c>
      <c r="I38" s="277" t="s">
        <v>550</v>
      </c>
      <c r="J38" s="278"/>
      <c r="K38" s="51" t="s">
        <v>315</v>
      </c>
      <c r="L38" s="224"/>
      <c r="M38" s="225"/>
      <c r="N38" s="225"/>
      <c r="O38" s="226" t="s">
        <v>510</v>
      </c>
      <c r="P38" s="262"/>
    </row>
    <row r="39" spans="2:16" ht="26.25" customHeight="1">
      <c r="B39" s="19">
        <v>1</v>
      </c>
      <c r="C39" s="35" t="s">
        <v>599</v>
      </c>
      <c r="D39" s="19"/>
      <c r="E39" s="19" t="s">
        <v>454</v>
      </c>
      <c r="F39" s="19" t="s">
        <v>50</v>
      </c>
      <c r="G39" s="19"/>
      <c r="H39" s="20">
        <v>50</v>
      </c>
      <c r="I39" s="20" t="s">
        <v>444</v>
      </c>
      <c r="J39" s="20" t="s">
        <v>0</v>
      </c>
      <c r="K39" s="20">
        <v>50</v>
      </c>
      <c r="L39" s="22">
        <v>183740.87671232875</v>
      </c>
      <c r="M39" s="22">
        <v>347743.0343542879</v>
      </c>
      <c r="N39" s="22">
        <v>386839.9656457121</v>
      </c>
      <c r="O39" s="54">
        <f>SUM(L39:N39)</f>
        <v>918323.87671232875</v>
      </c>
    </row>
    <row r="40" spans="2:16" ht="12" thickBot="1"/>
    <row r="41" spans="2:16" s="2" customFormat="1" ht="22.5" customHeight="1" thickBot="1">
      <c r="E41" s="272" t="s">
        <v>454</v>
      </c>
      <c r="F41" s="273"/>
      <c r="G41" s="69" t="s">
        <v>668</v>
      </c>
      <c r="H41" s="279" t="s">
        <v>4</v>
      </c>
      <c r="I41" s="280"/>
      <c r="J41" s="281"/>
      <c r="K41" s="69" t="s">
        <v>668</v>
      </c>
      <c r="L41" s="89">
        <f>SUM(L39:L40)</f>
        <v>183740.87671232875</v>
      </c>
      <c r="M41" s="89">
        <f>SUM(M39:M40)</f>
        <v>347743.0343542879</v>
      </c>
      <c r="N41" s="89">
        <f>SUM(N39:N40)</f>
        <v>386839.9656457121</v>
      </c>
      <c r="O41" s="89">
        <f>SUM(O39:O40)</f>
        <v>918323.87671232875</v>
      </c>
      <c r="P41" s="262"/>
    </row>
    <row r="42" spans="2:16">
      <c r="G42" s="233"/>
      <c r="L42" s="234"/>
      <c r="M42" s="88">
        <f>SUM(M41:N41)</f>
        <v>734583</v>
      </c>
      <c r="N42" s="234"/>
    </row>
    <row r="43" spans="2:16">
      <c r="G43" s="233"/>
      <c r="M43" s="88"/>
    </row>
    <row r="44" spans="2:16">
      <c r="G44" s="233"/>
      <c r="M44" s="88"/>
    </row>
    <row r="45" spans="2:16" ht="12" thickBot="1">
      <c r="G45" s="233"/>
    </row>
    <row r="46" spans="2:16" ht="28.5" customHeight="1" thickBot="1">
      <c r="B46" s="163" t="s">
        <v>305</v>
      </c>
      <c r="C46" s="164" t="s">
        <v>306</v>
      </c>
      <c r="D46" s="163" t="s">
        <v>732</v>
      </c>
      <c r="E46" s="164" t="s">
        <v>307</v>
      </c>
      <c r="F46" s="163" t="s">
        <v>308</v>
      </c>
      <c r="G46" s="197" t="s">
        <v>741</v>
      </c>
      <c r="H46" s="165" t="s">
        <v>423</v>
      </c>
      <c r="I46" s="165" t="s">
        <v>310</v>
      </c>
      <c r="J46" s="165" t="s">
        <v>311</v>
      </c>
      <c r="K46" s="166" t="s">
        <v>312</v>
      </c>
      <c r="L46" s="167" t="s">
        <v>313</v>
      </c>
      <c r="M46" s="167" t="s">
        <v>3</v>
      </c>
      <c r="N46" s="167" t="s">
        <v>424</v>
      </c>
      <c r="O46" s="167" t="s">
        <v>425</v>
      </c>
    </row>
    <row r="47" spans="2:16" s="2" customFormat="1" ht="15.75" customHeight="1">
      <c r="B47" s="269" t="s">
        <v>550</v>
      </c>
      <c r="C47" s="270"/>
      <c r="D47" s="270"/>
      <c r="E47" s="270"/>
      <c r="F47" s="270"/>
      <c r="G47" s="271"/>
      <c r="H47" s="50" t="s">
        <v>315</v>
      </c>
      <c r="I47" s="277" t="s">
        <v>550</v>
      </c>
      <c r="J47" s="278"/>
      <c r="K47" s="51" t="s">
        <v>315</v>
      </c>
      <c r="L47" s="224"/>
      <c r="M47" s="225"/>
      <c r="N47" s="225"/>
      <c r="O47" s="226" t="s">
        <v>510</v>
      </c>
      <c r="P47" s="262"/>
    </row>
    <row r="48" spans="2:16" ht="27.75" customHeight="1">
      <c r="B48" s="19">
        <v>1</v>
      </c>
      <c r="C48" s="35" t="s">
        <v>600</v>
      </c>
      <c r="D48" s="19"/>
      <c r="E48" s="19" t="s">
        <v>372</v>
      </c>
      <c r="F48" s="19" t="s">
        <v>279</v>
      </c>
      <c r="G48" s="19" t="s">
        <v>657</v>
      </c>
      <c r="H48" s="20">
        <v>103.27</v>
      </c>
      <c r="I48" s="20" t="s">
        <v>20</v>
      </c>
      <c r="J48" s="20" t="s">
        <v>133</v>
      </c>
      <c r="K48" s="20">
        <v>37.840000000000003</v>
      </c>
      <c r="L48" s="22">
        <v>2275278.5342465751</v>
      </c>
      <c r="M48" s="22">
        <v>5952436.5737209618</v>
      </c>
      <c r="N48" s="22">
        <v>6333386.4262790382</v>
      </c>
      <c r="O48" s="54">
        <f>SUM(L48:N48)</f>
        <v>14561101.534246575</v>
      </c>
    </row>
    <row r="49" spans="2:16" ht="22.5" customHeight="1">
      <c r="B49" s="265">
        <v>2</v>
      </c>
      <c r="C49" s="282" t="s">
        <v>601</v>
      </c>
      <c r="D49" s="265"/>
      <c r="E49" s="265" t="s">
        <v>372</v>
      </c>
      <c r="F49" s="19" t="s">
        <v>26</v>
      </c>
      <c r="G49" s="265"/>
      <c r="H49" s="274">
        <v>444.15</v>
      </c>
      <c r="I49" s="20" t="s">
        <v>27</v>
      </c>
      <c r="J49" s="20" t="s">
        <v>0</v>
      </c>
      <c r="K49" s="20">
        <v>216.45</v>
      </c>
      <c r="L49" s="22">
        <v>21645000</v>
      </c>
      <c r="M49" s="22">
        <v>21922299.675573468</v>
      </c>
      <c r="N49" s="22">
        <v>12408953.711412834</v>
      </c>
      <c r="O49" s="54">
        <f>SUM(L49:N49)</f>
        <v>55976253.3869863</v>
      </c>
    </row>
    <row r="50" spans="2:16" ht="22.5" customHeight="1">
      <c r="B50" s="267"/>
      <c r="C50" s="283"/>
      <c r="D50" s="267"/>
      <c r="E50" s="267"/>
      <c r="F50" s="19" t="s">
        <v>28</v>
      </c>
      <c r="G50" s="267"/>
      <c r="H50" s="275"/>
      <c r="I50" s="20" t="s">
        <v>438</v>
      </c>
      <c r="J50" s="20" t="s">
        <v>7</v>
      </c>
      <c r="K50" s="20">
        <v>227.7</v>
      </c>
      <c r="L50" s="22">
        <v>22769999.999999993</v>
      </c>
      <c r="M50" s="22">
        <v>22402174.770023651</v>
      </c>
      <c r="N50" s="22">
        <v>12558877.702579096</v>
      </c>
      <c r="O50" s="54">
        <f>SUM(L50:N50)</f>
        <v>57731052.47260274</v>
      </c>
    </row>
    <row r="51" spans="2:16" ht="12" thickBot="1"/>
    <row r="52" spans="2:16" s="2" customFormat="1" ht="22.5" customHeight="1" thickBot="1">
      <c r="E52" s="272" t="s">
        <v>372</v>
      </c>
      <c r="F52" s="273"/>
      <c r="G52" s="69" t="s">
        <v>668</v>
      </c>
      <c r="H52" s="279" t="s">
        <v>4</v>
      </c>
      <c r="I52" s="280"/>
      <c r="J52" s="281"/>
      <c r="K52" s="69" t="s">
        <v>668</v>
      </c>
      <c r="L52" s="89">
        <f>SUM(L48:L51)</f>
        <v>46690278.534246564</v>
      </c>
      <c r="M52" s="89">
        <f>SUM(M48:M51)</f>
        <v>50276911.019318081</v>
      </c>
      <c r="N52" s="89">
        <f>SUM(N48:N51)</f>
        <v>31301217.840270966</v>
      </c>
      <c r="O52" s="89">
        <f>SUM(O48:O51)</f>
        <v>128268407.39383562</v>
      </c>
      <c r="P52" s="262"/>
    </row>
    <row r="53" spans="2:16">
      <c r="G53" s="233"/>
      <c r="L53" s="234"/>
      <c r="M53" s="88">
        <f>SUM(M52:N52)</f>
        <v>81578128.85958904</v>
      </c>
      <c r="N53" s="234"/>
    </row>
    <row r="54" spans="2:16">
      <c r="G54" s="233"/>
      <c r="M54" s="88"/>
    </row>
    <row r="55" spans="2:16">
      <c r="G55" s="233"/>
    </row>
    <row r="56" spans="2:16" ht="12" thickBot="1">
      <c r="G56" s="233"/>
    </row>
    <row r="57" spans="2:16" ht="28.5" customHeight="1" thickBot="1">
      <c r="B57" s="163" t="s">
        <v>305</v>
      </c>
      <c r="C57" s="164" t="s">
        <v>306</v>
      </c>
      <c r="D57" s="163" t="s">
        <v>732</v>
      </c>
      <c r="E57" s="164" t="s">
        <v>307</v>
      </c>
      <c r="F57" s="163" t="s">
        <v>308</v>
      </c>
      <c r="G57" s="197" t="s">
        <v>741</v>
      </c>
      <c r="H57" s="165" t="s">
        <v>423</v>
      </c>
      <c r="I57" s="165" t="s">
        <v>310</v>
      </c>
      <c r="J57" s="165" t="s">
        <v>311</v>
      </c>
      <c r="K57" s="166" t="s">
        <v>312</v>
      </c>
      <c r="L57" s="167" t="s">
        <v>313</v>
      </c>
      <c r="M57" s="167" t="s">
        <v>3</v>
      </c>
      <c r="N57" s="167" t="s">
        <v>424</v>
      </c>
      <c r="O57" s="167" t="s">
        <v>425</v>
      </c>
    </row>
    <row r="58" spans="2:16" s="2" customFormat="1" ht="15.75" customHeight="1">
      <c r="B58" s="269" t="s">
        <v>550</v>
      </c>
      <c r="C58" s="270"/>
      <c r="D58" s="270"/>
      <c r="E58" s="270"/>
      <c r="F58" s="270"/>
      <c r="G58" s="271"/>
      <c r="H58" s="50" t="s">
        <v>315</v>
      </c>
      <c r="I58" s="277" t="s">
        <v>550</v>
      </c>
      <c r="J58" s="278"/>
      <c r="K58" s="51" t="s">
        <v>315</v>
      </c>
      <c r="L58" s="224"/>
      <c r="M58" s="225"/>
      <c r="N58" s="225"/>
      <c r="O58" s="226" t="s">
        <v>510</v>
      </c>
      <c r="P58" s="262"/>
    </row>
    <row r="59" spans="2:16" ht="27" customHeight="1">
      <c r="B59" s="19">
        <v>1</v>
      </c>
      <c r="C59" s="35" t="s">
        <v>607</v>
      </c>
      <c r="D59" s="19"/>
      <c r="E59" s="19" t="s">
        <v>349</v>
      </c>
      <c r="F59" s="19" t="s">
        <v>49</v>
      </c>
      <c r="G59" s="19"/>
      <c r="H59" s="20">
        <v>50</v>
      </c>
      <c r="I59" s="20" t="s">
        <v>444</v>
      </c>
      <c r="J59" s="20" t="s">
        <v>0</v>
      </c>
      <c r="K59" s="20">
        <v>50</v>
      </c>
      <c r="L59" s="22">
        <v>741604.87671232945</v>
      </c>
      <c r="M59" s="22">
        <v>1944447.4310217679</v>
      </c>
      <c r="N59" s="22">
        <v>1717932.5689782321</v>
      </c>
      <c r="O59" s="54">
        <f t="shared" ref="O59:O82" si="0">SUM(L59:N59)</f>
        <v>4403984.8767123297</v>
      </c>
    </row>
    <row r="60" spans="2:16" ht="25.5" customHeight="1">
      <c r="B60" s="19">
        <v>2</v>
      </c>
      <c r="C60" s="35" t="s">
        <v>602</v>
      </c>
      <c r="D60" s="19"/>
      <c r="E60" s="19" t="s">
        <v>349</v>
      </c>
      <c r="F60" s="19" t="s">
        <v>48</v>
      </c>
      <c r="G60" s="19"/>
      <c r="H60" s="20">
        <v>50</v>
      </c>
      <c r="I60" s="20" t="s">
        <v>445</v>
      </c>
      <c r="J60" s="20" t="s">
        <v>0</v>
      </c>
      <c r="K60" s="20">
        <v>50</v>
      </c>
      <c r="L60" s="22">
        <v>1250000</v>
      </c>
      <c r="M60" s="22">
        <v>4257740.257958903</v>
      </c>
      <c r="N60" s="22">
        <v>4252715.3208082197</v>
      </c>
      <c r="O60" s="54">
        <f t="shared" si="0"/>
        <v>9760455.5787671227</v>
      </c>
    </row>
    <row r="61" spans="2:16" ht="24.75" customHeight="1">
      <c r="B61" s="19">
        <v>3</v>
      </c>
      <c r="C61" s="35" t="s">
        <v>603</v>
      </c>
      <c r="D61" s="19"/>
      <c r="E61" s="19" t="s">
        <v>349</v>
      </c>
      <c r="F61" s="19" t="s">
        <v>47</v>
      </c>
      <c r="G61" s="19"/>
      <c r="H61" s="20">
        <v>49.5</v>
      </c>
      <c r="I61" s="20" t="s">
        <v>446</v>
      </c>
      <c r="J61" s="20" t="s">
        <v>0</v>
      </c>
      <c r="K61" s="20">
        <v>49.5</v>
      </c>
      <c r="L61" s="22">
        <v>6234.8630136996508</v>
      </c>
      <c r="M61" s="22">
        <v>623.00940364036171</v>
      </c>
      <c r="N61" s="22">
        <v>623.99059635963829</v>
      </c>
      <c r="O61" s="54">
        <f t="shared" si="0"/>
        <v>7481.8630136996508</v>
      </c>
    </row>
    <row r="62" spans="2:16" ht="26.25" customHeight="1">
      <c r="B62" s="19">
        <v>4</v>
      </c>
      <c r="C62" s="35" t="s">
        <v>604</v>
      </c>
      <c r="D62" s="19"/>
      <c r="E62" s="19" t="s">
        <v>349</v>
      </c>
      <c r="F62" s="19" t="s">
        <v>284</v>
      </c>
      <c r="G62" s="19"/>
      <c r="H62" s="20">
        <v>275.73</v>
      </c>
      <c r="I62" s="20" t="s">
        <v>447</v>
      </c>
      <c r="J62" s="20" t="s">
        <v>0</v>
      </c>
      <c r="K62" s="20">
        <v>206.8</v>
      </c>
      <c r="L62" s="22">
        <v>5182100.7260273965</v>
      </c>
      <c r="M62" s="22">
        <v>5806987.6051998502</v>
      </c>
      <c r="N62" s="22">
        <v>6837999.3948001498</v>
      </c>
      <c r="O62" s="54">
        <f t="shared" si="0"/>
        <v>17827087.726027396</v>
      </c>
    </row>
    <row r="63" spans="2:16" ht="27" customHeight="1">
      <c r="B63" s="19">
        <v>5</v>
      </c>
      <c r="C63" s="35" t="s">
        <v>605</v>
      </c>
      <c r="D63" s="19"/>
      <c r="E63" s="19" t="s">
        <v>349</v>
      </c>
      <c r="F63" s="19" t="s">
        <v>285</v>
      </c>
      <c r="G63" s="19"/>
      <c r="H63" s="20">
        <v>270.45</v>
      </c>
      <c r="I63" s="20" t="s">
        <v>448</v>
      </c>
      <c r="J63" s="20" t="s">
        <v>0</v>
      </c>
      <c r="K63" s="20">
        <v>156.15</v>
      </c>
      <c r="L63" s="22">
        <v>3906279.2328767143</v>
      </c>
      <c r="M63" s="22">
        <v>3967458.4500735598</v>
      </c>
      <c r="N63" s="22">
        <v>4744699.5499264402</v>
      </c>
      <c r="O63" s="54">
        <f t="shared" si="0"/>
        <v>12618437.232876714</v>
      </c>
    </row>
    <row r="64" spans="2:16" ht="27" customHeight="1">
      <c r="B64" s="19">
        <v>6</v>
      </c>
      <c r="C64" s="35" t="s">
        <v>606</v>
      </c>
      <c r="D64" s="19"/>
      <c r="E64" s="19" t="s">
        <v>349</v>
      </c>
      <c r="F64" s="19" t="s">
        <v>286</v>
      </c>
      <c r="G64" s="19"/>
      <c r="H64" s="20">
        <v>170.86</v>
      </c>
      <c r="I64" s="20" t="s">
        <v>449</v>
      </c>
      <c r="J64" s="20" t="s">
        <v>0</v>
      </c>
      <c r="K64" s="20">
        <v>67.930000000000007</v>
      </c>
      <c r="L64" s="22">
        <v>417860.54794520506</v>
      </c>
      <c r="M64" s="22">
        <v>258489.34571514378</v>
      </c>
      <c r="N64" s="22">
        <v>321865.65428485622</v>
      </c>
      <c r="O64" s="54">
        <f t="shared" si="0"/>
        <v>998215.54794520512</v>
      </c>
    </row>
    <row r="65" spans="2:15" ht="28.5" customHeight="1">
      <c r="B65" s="19">
        <v>7</v>
      </c>
      <c r="C65" s="35" t="s">
        <v>608</v>
      </c>
      <c r="D65" s="19"/>
      <c r="E65" s="19" t="s">
        <v>349</v>
      </c>
      <c r="F65" s="19" t="s">
        <v>287</v>
      </c>
      <c r="G65" s="19" t="s">
        <v>657</v>
      </c>
      <c r="H65" s="20">
        <v>114.27</v>
      </c>
      <c r="I65" s="20" t="s">
        <v>450</v>
      </c>
      <c r="J65" s="20" t="s">
        <v>0</v>
      </c>
      <c r="K65" s="20">
        <v>83.09</v>
      </c>
      <c r="L65" s="22">
        <v>8309000.5753424661</v>
      </c>
      <c r="M65" s="22">
        <v>5603473.8282221807</v>
      </c>
      <c r="N65" s="22">
        <v>6602803.1717778193</v>
      </c>
      <c r="O65" s="54">
        <f t="shared" si="0"/>
        <v>20515277.575342465</v>
      </c>
    </row>
    <row r="66" spans="2:15" ht="22.5" customHeight="1">
      <c r="B66" s="265">
        <v>8</v>
      </c>
      <c r="C66" s="282" t="s">
        <v>588</v>
      </c>
      <c r="D66" s="265"/>
      <c r="E66" s="265" t="s">
        <v>349</v>
      </c>
      <c r="F66" s="19" t="s">
        <v>146</v>
      </c>
      <c r="G66" s="265"/>
      <c r="H66" s="274">
        <v>540</v>
      </c>
      <c r="I66" s="20" t="s">
        <v>400</v>
      </c>
      <c r="J66" s="20" t="s">
        <v>0</v>
      </c>
      <c r="K66" s="20">
        <v>269</v>
      </c>
      <c r="L66" s="22">
        <v>6724437.6438356191</v>
      </c>
      <c r="M66" s="22">
        <v>3053183.3788373061</v>
      </c>
      <c r="N66" s="22">
        <v>3277620.6211626939</v>
      </c>
      <c r="O66" s="54">
        <f t="shared" si="0"/>
        <v>13055241.643835619</v>
      </c>
    </row>
    <row r="67" spans="2:15" ht="22.5" customHeight="1">
      <c r="B67" s="266"/>
      <c r="C67" s="307"/>
      <c r="D67" s="266"/>
      <c r="E67" s="266"/>
      <c r="F67" s="19" t="s">
        <v>147</v>
      </c>
      <c r="G67" s="266"/>
      <c r="H67" s="276"/>
      <c r="I67" s="20" t="s">
        <v>338</v>
      </c>
      <c r="J67" s="20" t="s">
        <v>7</v>
      </c>
      <c r="K67" s="20">
        <v>48</v>
      </c>
      <c r="L67" s="22">
        <v>2409775.0000000009</v>
      </c>
      <c r="M67" s="22">
        <v>2299234.7318082191</v>
      </c>
      <c r="N67" s="22">
        <v>1257605.7681917809</v>
      </c>
      <c r="O67" s="54">
        <f t="shared" si="0"/>
        <v>5966615.5000000009</v>
      </c>
    </row>
    <row r="68" spans="2:15" ht="22.5" customHeight="1">
      <c r="B68" s="267"/>
      <c r="C68" s="283"/>
      <c r="D68" s="267"/>
      <c r="E68" s="267"/>
      <c r="F68" s="19" t="s">
        <v>288</v>
      </c>
      <c r="G68" s="267"/>
      <c r="H68" s="275"/>
      <c r="I68" s="20" t="s">
        <v>334</v>
      </c>
      <c r="J68" s="20" t="s">
        <v>133</v>
      </c>
      <c r="K68" s="20">
        <v>223.08</v>
      </c>
      <c r="L68" s="22">
        <v>11154941.6849315</v>
      </c>
      <c r="M68" s="22">
        <v>9493818.244649278</v>
      </c>
      <c r="N68" s="22">
        <v>5515918.755350722</v>
      </c>
      <c r="O68" s="54">
        <f t="shared" si="0"/>
        <v>26164678.684931502</v>
      </c>
    </row>
    <row r="69" spans="2:15" ht="22.5" customHeight="1">
      <c r="B69" s="265">
        <v>9</v>
      </c>
      <c r="C69" s="298" t="s">
        <v>587</v>
      </c>
      <c r="D69" s="265"/>
      <c r="E69" s="265" t="s">
        <v>349</v>
      </c>
      <c r="F69" s="19" t="s">
        <v>455</v>
      </c>
      <c r="G69" s="265" t="s">
        <v>657</v>
      </c>
      <c r="H69" s="274">
        <v>529.20000000000005</v>
      </c>
      <c r="I69" s="20" t="s">
        <v>452</v>
      </c>
      <c r="J69" s="20" t="s">
        <v>0</v>
      </c>
      <c r="K69" s="20">
        <v>360.99</v>
      </c>
      <c r="L69" s="22">
        <v>9024750.1215753406</v>
      </c>
      <c r="M69" s="22">
        <v>5407330.3826828664</v>
      </c>
      <c r="N69" s="22">
        <v>2507622.143002064</v>
      </c>
      <c r="O69" s="54">
        <f t="shared" si="0"/>
        <v>16939702.647260271</v>
      </c>
    </row>
    <row r="70" spans="2:15" ht="22.5" customHeight="1">
      <c r="B70" s="267"/>
      <c r="C70" s="299"/>
      <c r="D70" s="267"/>
      <c r="E70" s="267"/>
      <c r="F70" s="19" t="s">
        <v>456</v>
      </c>
      <c r="G70" s="266"/>
      <c r="H70" s="275"/>
      <c r="I70" s="20" t="s">
        <v>453</v>
      </c>
      <c r="J70" s="20" t="s">
        <v>7</v>
      </c>
      <c r="K70" s="20">
        <v>168.21</v>
      </c>
      <c r="L70" s="22">
        <v>13484847.452054795</v>
      </c>
      <c r="M70" s="22">
        <v>6754289.523750986</v>
      </c>
      <c r="N70" s="22">
        <v>3688138.469399699</v>
      </c>
      <c r="O70" s="54">
        <f t="shared" si="0"/>
        <v>23927275.44520548</v>
      </c>
    </row>
    <row r="71" spans="2:15" ht="22.5" customHeight="1">
      <c r="B71" s="265">
        <v>10</v>
      </c>
      <c r="C71" s="298" t="s">
        <v>609</v>
      </c>
      <c r="D71" s="265"/>
      <c r="E71" s="265" t="s">
        <v>349</v>
      </c>
      <c r="F71" s="19" t="s">
        <v>457</v>
      </c>
      <c r="G71" s="266"/>
      <c r="H71" s="274">
        <v>529.20000000000005</v>
      </c>
      <c r="I71" s="20" t="s">
        <v>452</v>
      </c>
      <c r="J71" s="20" t="s">
        <v>0</v>
      </c>
      <c r="K71" s="20">
        <v>323.19</v>
      </c>
      <c r="L71" s="22">
        <v>5573823.5428082179</v>
      </c>
      <c r="M71" s="22">
        <v>2970038.1808222923</v>
      </c>
      <c r="N71" s="22">
        <v>1436872.3465749675</v>
      </c>
      <c r="O71" s="54">
        <f t="shared" si="0"/>
        <v>9980734.070205478</v>
      </c>
    </row>
    <row r="72" spans="2:15" ht="22.5" customHeight="1">
      <c r="B72" s="267"/>
      <c r="C72" s="299"/>
      <c r="D72" s="267"/>
      <c r="E72" s="267"/>
      <c r="F72" s="19" t="s">
        <v>458</v>
      </c>
      <c r="G72" s="266"/>
      <c r="H72" s="275"/>
      <c r="I72" s="20" t="s">
        <v>453</v>
      </c>
      <c r="J72" s="20" t="s">
        <v>7</v>
      </c>
      <c r="K72" s="20">
        <v>206.01</v>
      </c>
      <c r="L72" s="22">
        <v>8980169.9863013737</v>
      </c>
      <c r="M72" s="22">
        <v>3973639.9032555828</v>
      </c>
      <c r="N72" s="22">
        <v>2030330.9255115408</v>
      </c>
      <c r="O72" s="54">
        <f t="shared" si="0"/>
        <v>14984140.815068496</v>
      </c>
    </row>
    <row r="73" spans="2:15" ht="22.5" customHeight="1">
      <c r="B73" s="265">
        <v>11</v>
      </c>
      <c r="C73" s="282" t="s">
        <v>610</v>
      </c>
      <c r="D73" s="265"/>
      <c r="E73" s="265" t="s">
        <v>349</v>
      </c>
      <c r="F73" s="19" t="s">
        <v>459</v>
      </c>
      <c r="G73" s="266"/>
      <c r="H73" s="274">
        <v>529</v>
      </c>
      <c r="I73" s="20" t="s">
        <v>452</v>
      </c>
      <c r="J73" s="20" t="s">
        <v>0</v>
      </c>
      <c r="K73" s="20">
        <v>342.99</v>
      </c>
      <c r="L73" s="22">
        <v>3871704.9948630147</v>
      </c>
      <c r="M73" s="22">
        <v>1811612.9726592228</v>
      </c>
      <c r="N73" s="22">
        <v>919939.0273407771</v>
      </c>
      <c r="O73" s="54">
        <f t="shared" si="0"/>
        <v>6603256.9948630147</v>
      </c>
    </row>
    <row r="74" spans="2:15" ht="22.5" customHeight="1">
      <c r="B74" s="267"/>
      <c r="C74" s="283"/>
      <c r="D74" s="267"/>
      <c r="E74" s="267"/>
      <c r="F74" s="19" t="s">
        <v>460</v>
      </c>
      <c r="G74" s="267"/>
      <c r="H74" s="275"/>
      <c r="I74" s="20" t="s">
        <v>453</v>
      </c>
      <c r="J74" s="20" t="s">
        <v>7</v>
      </c>
      <c r="K74" s="20">
        <v>186.21</v>
      </c>
      <c r="L74" s="22">
        <v>7964100.0719178077</v>
      </c>
      <c r="M74" s="22">
        <v>2490799.9694794514</v>
      </c>
      <c r="N74" s="22">
        <v>196138.46202739727</v>
      </c>
      <c r="O74" s="54">
        <f t="shared" si="0"/>
        <v>10651038.503424656</v>
      </c>
    </row>
    <row r="75" spans="2:15" ht="22.5" customHeight="1">
      <c r="B75" s="265">
        <v>12</v>
      </c>
      <c r="C75" s="282" t="s">
        <v>611</v>
      </c>
      <c r="D75" s="265"/>
      <c r="E75" s="265" t="s">
        <v>349</v>
      </c>
      <c r="F75" s="19" t="s">
        <v>8</v>
      </c>
      <c r="G75" s="265"/>
      <c r="H75" s="274">
        <v>540</v>
      </c>
      <c r="I75" s="20" t="s">
        <v>451</v>
      </c>
      <c r="J75" s="20" t="s">
        <v>0</v>
      </c>
      <c r="K75" s="20">
        <v>362.79</v>
      </c>
      <c r="L75" s="22">
        <v>9069751.0719178058</v>
      </c>
      <c r="M75" s="22">
        <v>3569416.0810799403</v>
      </c>
      <c r="N75" s="22">
        <v>1783848.347002252</v>
      </c>
      <c r="O75" s="54">
        <f t="shared" si="0"/>
        <v>14423015.5</v>
      </c>
    </row>
    <row r="76" spans="2:15" ht="22.5" customHeight="1">
      <c r="B76" s="267"/>
      <c r="C76" s="283"/>
      <c r="D76" s="267"/>
      <c r="E76" s="267"/>
      <c r="F76" s="19" t="s">
        <v>9</v>
      </c>
      <c r="G76" s="267"/>
      <c r="H76" s="275"/>
      <c r="I76" s="20" t="s">
        <v>10</v>
      </c>
      <c r="J76" s="20" t="s">
        <v>7</v>
      </c>
      <c r="K76" s="20">
        <v>177.21</v>
      </c>
      <c r="L76" s="22">
        <v>6645375.410958901</v>
      </c>
      <c r="M76" s="22">
        <v>2548320.4280165136</v>
      </c>
      <c r="N76" s="22">
        <v>1195463.8219834866</v>
      </c>
      <c r="O76" s="54">
        <f t="shared" si="0"/>
        <v>10389159.660958901</v>
      </c>
    </row>
    <row r="77" spans="2:15" ht="22.5" customHeight="1">
      <c r="B77" s="265">
        <v>13</v>
      </c>
      <c r="C77" s="432" t="s">
        <v>612</v>
      </c>
      <c r="D77" s="255"/>
      <c r="E77" s="217" t="s">
        <v>349</v>
      </c>
      <c r="F77" s="32" t="s">
        <v>11</v>
      </c>
      <c r="G77" s="302" t="s">
        <v>657</v>
      </c>
      <c r="H77" s="264">
        <v>540</v>
      </c>
      <c r="I77" s="20" t="s">
        <v>13</v>
      </c>
      <c r="J77" s="20" t="s">
        <v>7</v>
      </c>
      <c r="K77" s="20">
        <v>177.21</v>
      </c>
      <c r="L77" s="22">
        <v>6140820.3535958901</v>
      </c>
      <c r="M77" s="22">
        <v>15730.735695440037</v>
      </c>
      <c r="N77" s="22">
        <v>14805.264304559963</v>
      </c>
      <c r="O77" s="54">
        <f t="shared" si="0"/>
        <v>6171356.3535958901</v>
      </c>
    </row>
    <row r="78" spans="2:15" ht="22.5" customHeight="1">
      <c r="B78" s="267"/>
      <c r="C78" s="433"/>
      <c r="D78" s="253"/>
      <c r="E78" s="253"/>
      <c r="F78" s="32" t="s">
        <v>12</v>
      </c>
      <c r="G78" s="304"/>
      <c r="H78" s="264">
        <v>540</v>
      </c>
      <c r="I78" s="20" t="s">
        <v>13</v>
      </c>
      <c r="J78" s="20" t="s">
        <v>7</v>
      </c>
      <c r="K78" s="20">
        <v>177.21</v>
      </c>
      <c r="L78" s="22">
        <v>2215125.0000000005</v>
      </c>
      <c r="M78" s="22">
        <v>5674.7976337962118</v>
      </c>
      <c r="N78" s="22">
        <v>5340.5713730531043</v>
      </c>
      <c r="O78" s="54">
        <f t="shared" si="0"/>
        <v>2226140.3690068494</v>
      </c>
    </row>
    <row r="79" spans="2:15" ht="22.5" customHeight="1">
      <c r="B79" s="265">
        <v>14</v>
      </c>
      <c r="C79" s="309" t="s">
        <v>613</v>
      </c>
      <c r="D79" s="255"/>
      <c r="E79" s="265" t="s">
        <v>349</v>
      </c>
      <c r="F79" s="19" t="s">
        <v>14</v>
      </c>
      <c r="G79" s="266"/>
      <c r="H79" s="274">
        <v>529.74</v>
      </c>
      <c r="I79" s="20" t="s">
        <v>461</v>
      </c>
      <c r="J79" s="20" t="s">
        <v>7</v>
      </c>
      <c r="K79" s="20">
        <v>51.39</v>
      </c>
      <c r="L79" s="22">
        <v>3211875</v>
      </c>
      <c r="M79" s="22">
        <v>459487.64272602741</v>
      </c>
      <c r="N79" s="22">
        <v>188335.73227397262</v>
      </c>
      <c r="O79" s="54">
        <f t="shared" si="0"/>
        <v>3859698.375</v>
      </c>
    </row>
    <row r="80" spans="2:15" ht="22.5" customHeight="1">
      <c r="B80" s="267"/>
      <c r="C80" s="310"/>
      <c r="D80" s="253"/>
      <c r="E80" s="267"/>
      <c r="F80" s="19" t="s">
        <v>15</v>
      </c>
      <c r="G80" s="267"/>
      <c r="H80" s="275"/>
      <c r="I80" s="20" t="s">
        <v>462</v>
      </c>
      <c r="J80" s="20" t="s">
        <v>133</v>
      </c>
      <c r="K80" s="20">
        <v>195.66</v>
      </c>
      <c r="L80" s="22">
        <v>12255859.87671233</v>
      </c>
      <c r="M80" s="22">
        <v>1762062.1485944828</v>
      </c>
      <c r="N80" s="22">
        <v>681183.48496716097</v>
      </c>
      <c r="O80" s="54">
        <f t="shared" si="0"/>
        <v>14699105.510273974</v>
      </c>
    </row>
    <row r="81" spans="2:16" ht="22.5" customHeight="1">
      <c r="B81" s="265">
        <v>15</v>
      </c>
      <c r="C81" s="298" t="s">
        <v>821</v>
      </c>
      <c r="D81" s="265"/>
      <c r="E81" s="265" t="s">
        <v>349</v>
      </c>
      <c r="F81" s="19" t="s">
        <v>16</v>
      </c>
      <c r="G81" s="265" t="s">
        <v>657</v>
      </c>
      <c r="H81" s="274">
        <v>540</v>
      </c>
      <c r="I81" s="20" t="s">
        <v>346</v>
      </c>
      <c r="J81" s="20" t="s">
        <v>0</v>
      </c>
      <c r="K81" s="20">
        <v>360</v>
      </c>
      <c r="L81" s="22">
        <v>35999999.999999993</v>
      </c>
      <c r="M81" s="22">
        <v>20403764.938180521</v>
      </c>
      <c r="N81" s="22">
        <v>9375191.7741482481</v>
      </c>
      <c r="O81" s="54">
        <f t="shared" si="0"/>
        <v>65778956.712328762</v>
      </c>
    </row>
    <row r="82" spans="2:16" ht="22.5" customHeight="1">
      <c r="B82" s="267"/>
      <c r="C82" s="299"/>
      <c r="D82" s="267"/>
      <c r="E82" s="267"/>
      <c r="F82" s="19" t="s">
        <v>17</v>
      </c>
      <c r="G82" s="267"/>
      <c r="H82" s="275"/>
      <c r="I82" s="20" t="s">
        <v>18</v>
      </c>
      <c r="J82" s="20" t="s">
        <v>7</v>
      </c>
      <c r="K82" s="20">
        <v>180</v>
      </c>
      <c r="L82" s="22">
        <v>18000000.000000007</v>
      </c>
      <c r="M82" s="22">
        <v>6792359.8212415073</v>
      </c>
      <c r="N82" s="22">
        <v>2682801.7404023274</v>
      </c>
      <c r="O82" s="54">
        <f t="shared" si="0"/>
        <v>27475161.561643839</v>
      </c>
    </row>
    <row r="83" spans="2:16" ht="12" thickBot="1"/>
    <row r="84" spans="2:16" s="2" customFormat="1" ht="22.5" customHeight="1" thickBot="1">
      <c r="E84" s="272" t="s">
        <v>504</v>
      </c>
      <c r="F84" s="273"/>
      <c r="G84" s="69" t="s">
        <v>668</v>
      </c>
      <c r="H84" s="279" t="s">
        <v>4</v>
      </c>
      <c r="I84" s="280"/>
      <c r="J84" s="281"/>
      <c r="K84" s="69" t="s">
        <v>668</v>
      </c>
      <c r="L84" s="89">
        <f>SUM(L59:L83)</f>
        <v>182540438.0333904</v>
      </c>
      <c r="M84" s="89">
        <f>SUM(M59:M83)</f>
        <v>95649983.808708474</v>
      </c>
      <c r="N84" s="89">
        <f>SUM(N59:N83)</f>
        <v>61235796.906188793</v>
      </c>
      <c r="O84" s="89">
        <f>SUM(O59:O83)</f>
        <v>339426218.74828762</v>
      </c>
      <c r="P84" s="262"/>
    </row>
    <row r="85" spans="2:16">
      <c r="G85" s="233"/>
      <c r="L85" s="234"/>
      <c r="M85" s="88">
        <f>SUM(M84:N84)</f>
        <v>156885780.71489727</v>
      </c>
      <c r="N85" s="234"/>
    </row>
    <row r="86" spans="2:16">
      <c r="G86" s="233"/>
    </row>
    <row r="87" spans="2:16">
      <c r="G87" s="233"/>
    </row>
    <row r="88" spans="2:16" ht="12" thickBot="1">
      <c r="G88" s="233"/>
    </row>
    <row r="89" spans="2:16" ht="28.5" customHeight="1" thickBot="1">
      <c r="B89" s="163" t="s">
        <v>305</v>
      </c>
      <c r="C89" s="164" t="s">
        <v>306</v>
      </c>
      <c r="D89" s="163" t="s">
        <v>732</v>
      </c>
      <c r="E89" s="164" t="s">
        <v>307</v>
      </c>
      <c r="F89" s="163" t="s">
        <v>308</v>
      </c>
      <c r="G89" s="197" t="s">
        <v>741</v>
      </c>
      <c r="H89" s="165" t="s">
        <v>423</v>
      </c>
      <c r="I89" s="165" t="s">
        <v>310</v>
      </c>
      <c r="J89" s="165" t="s">
        <v>311</v>
      </c>
      <c r="K89" s="166" t="s">
        <v>312</v>
      </c>
      <c r="L89" s="167" t="s">
        <v>313</v>
      </c>
      <c r="M89" s="167" t="s">
        <v>3</v>
      </c>
      <c r="N89" s="167" t="s">
        <v>424</v>
      </c>
      <c r="O89" s="167" t="s">
        <v>425</v>
      </c>
    </row>
    <row r="90" spans="2:16" s="2" customFormat="1" ht="15.75" customHeight="1">
      <c r="B90" s="269" t="s">
        <v>550</v>
      </c>
      <c r="C90" s="270"/>
      <c r="D90" s="270"/>
      <c r="E90" s="270"/>
      <c r="F90" s="270"/>
      <c r="G90" s="271"/>
      <c r="H90" s="50" t="s">
        <v>315</v>
      </c>
      <c r="I90" s="277" t="s">
        <v>550</v>
      </c>
      <c r="J90" s="278"/>
      <c r="K90" s="51" t="s">
        <v>315</v>
      </c>
      <c r="L90" s="224"/>
      <c r="M90" s="225"/>
      <c r="N90" s="225"/>
      <c r="O90" s="226" t="s">
        <v>510</v>
      </c>
      <c r="P90" s="262"/>
    </row>
    <row r="91" spans="2:16" ht="22.5" customHeight="1">
      <c r="B91" s="301">
        <v>1</v>
      </c>
      <c r="C91" s="305" t="s">
        <v>614</v>
      </c>
      <c r="D91" s="265"/>
      <c r="E91" s="301" t="s">
        <v>379</v>
      </c>
      <c r="F91" s="19" t="s">
        <v>281</v>
      </c>
      <c r="G91" s="265" t="s">
        <v>657</v>
      </c>
      <c r="H91" s="268">
        <v>259.64999999999998</v>
      </c>
      <c r="I91" s="20" t="s">
        <v>439</v>
      </c>
      <c r="J91" s="20" t="s">
        <v>0</v>
      </c>
      <c r="K91" s="20">
        <v>130.94999999999999</v>
      </c>
      <c r="L91" s="22">
        <v>13095000</v>
      </c>
      <c r="M91" s="22">
        <v>71095255.606783986</v>
      </c>
      <c r="N91" s="22">
        <v>66597840.523352981</v>
      </c>
      <c r="O91" s="54">
        <f t="shared" ref="O91:O96" si="1">SUM(L91:N91)</f>
        <v>150788096.13013697</v>
      </c>
    </row>
    <row r="92" spans="2:16" ht="22.5" customHeight="1">
      <c r="B92" s="301"/>
      <c r="C92" s="305"/>
      <c r="D92" s="267"/>
      <c r="E92" s="301"/>
      <c r="F92" s="19" t="s">
        <v>282</v>
      </c>
      <c r="G92" s="266"/>
      <c r="H92" s="268"/>
      <c r="I92" s="20" t="s">
        <v>440</v>
      </c>
      <c r="J92" s="20" t="s">
        <v>7</v>
      </c>
      <c r="K92" s="20">
        <v>128.69999999999999</v>
      </c>
      <c r="L92" s="22">
        <v>12870000</v>
      </c>
      <c r="M92" s="22">
        <v>69206399.376051426</v>
      </c>
      <c r="N92" s="22">
        <v>62268299.404770501</v>
      </c>
      <c r="O92" s="54">
        <f t="shared" si="1"/>
        <v>144344698.78082192</v>
      </c>
    </row>
    <row r="93" spans="2:16" ht="26.25" customHeight="1">
      <c r="B93" s="19">
        <v>2</v>
      </c>
      <c r="C93" s="35" t="s">
        <v>806</v>
      </c>
      <c r="D93" s="217"/>
      <c r="E93" s="19" t="s">
        <v>379</v>
      </c>
      <c r="F93" s="19" t="s">
        <v>283</v>
      </c>
      <c r="G93" s="267"/>
      <c r="H93" s="20">
        <v>251.47</v>
      </c>
      <c r="I93" s="20" t="s">
        <v>441</v>
      </c>
      <c r="J93" s="20" t="s">
        <v>0</v>
      </c>
      <c r="K93" s="20">
        <v>251.47</v>
      </c>
      <c r="L93" s="22">
        <v>25147000.00000003</v>
      </c>
      <c r="M93" s="22">
        <v>99317994.613974661</v>
      </c>
      <c r="N93" s="22">
        <v>95569291.858628064</v>
      </c>
      <c r="O93" s="54">
        <f t="shared" si="1"/>
        <v>220034286.47260275</v>
      </c>
    </row>
    <row r="94" spans="2:16" ht="22.5" customHeight="1">
      <c r="B94" s="301">
        <v>3</v>
      </c>
      <c r="C94" s="306" t="s">
        <v>615</v>
      </c>
      <c r="D94" s="265"/>
      <c r="E94" s="19" t="s">
        <v>379</v>
      </c>
      <c r="F94" s="19" t="s">
        <v>35</v>
      </c>
      <c r="G94" s="265" t="s">
        <v>657</v>
      </c>
      <c r="H94" s="268">
        <v>259.97000000000003</v>
      </c>
      <c r="I94" s="20" t="s">
        <v>442</v>
      </c>
      <c r="J94" s="20" t="s">
        <v>0</v>
      </c>
      <c r="K94" s="20">
        <v>157.32</v>
      </c>
      <c r="L94" s="22">
        <v>15732000.000000007</v>
      </c>
      <c r="M94" s="22">
        <v>15164718.278835617</v>
      </c>
      <c r="N94" s="22">
        <v>17067437.762260273</v>
      </c>
      <c r="O94" s="54">
        <f t="shared" si="1"/>
        <v>47964156.041095898</v>
      </c>
    </row>
    <row r="95" spans="2:16" ht="22.5" customHeight="1">
      <c r="B95" s="301"/>
      <c r="C95" s="306"/>
      <c r="D95" s="266"/>
      <c r="E95" s="19" t="s">
        <v>379</v>
      </c>
      <c r="F95" s="19" t="s">
        <v>36</v>
      </c>
      <c r="G95" s="266"/>
      <c r="H95" s="268"/>
      <c r="I95" s="20" t="s">
        <v>443</v>
      </c>
      <c r="J95" s="20" t="s">
        <v>7</v>
      </c>
      <c r="K95" s="20">
        <v>101.15</v>
      </c>
      <c r="L95" s="22">
        <v>10114999.999999996</v>
      </c>
      <c r="M95" s="22">
        <v>8178539.834507037</v>
      </c>
      <c r="N95" s="22">
        <v>8380315.7819313183</v>
      </c>
      <c r="O95" s="54">
        <f t="shared" si="1"/>
        <v>26673855.616438352</v>
      </c>
    </row>
    <row r="96" spans="2:16" ht="22.5" customHeight="1">
      <c r="B96" s="301"/>
      <c r="C96" s="306"/>
      <c r="D96" s="267"/>
      <c r="E96" s="19" t="s">
        <v>379</v>
      </c>
      <c r="F96" s="19" t="s">
        <v>41</v>
      </c>
      <c r="G96" s="267"/>
      <c r="H96" s="20">
        <v>100</v>
      </c>
      <c r="I96" s="20" t="s">
        <v>378</v>
      </c>
      <c r="J96" s="20" t="s">
        <v>0</v>
      </c>
      <c r="K96" s="20">
        <v>100</v>
      </c>
      <c r="L96" s="218">
        <v>7589344</v>
      </c>
      <c r="M96" s="218">
        <v>7100360.1552144866</v>
      </c>
      <c r="N96" s="218">
        <v>8185963.7899909932</v>
      </c>
      <c r="O96" s="54">
        <f t="shared" si="1"/>
        <v>22875667.94520548</v>
      </c>
    </row>
    <row r="97" spans="2:16" ht="12" thickBot="1"/>
    <row r="98" spans="2:16" s="2" customFormat="1" ht="22.5" customHeight="1" thickBot="1">
      <c r="E98" s="272" t="s">
        <v>379</v>
      </c>
      <c r="F98" s="273"/>
      <c r="G98" s="69" t="s">
        <v>668</v>
      </c>
      <c r="H98" s="279" t="s">
        <v>4</v>
      </c>
      <c r="I98" s="280"/>
      <c r="J98" s="281"/>
      <c r="K98" s="69" t="s">
        <v>668</v>
      </c>
      <c r="L98" s="89">
        <f>SUM(L91:L97)</f>
        <v>84548344.00000003</v>
      </c>
      <c r="M98" s="89">
        <f>SUM(M91:M97)</f>
        <v>270063267.86536723</v>
      </c>
      <c r="N98" s="89">
        <f>SUM(N91:N97)</f>
        <v>258069149.12093413</v>
      </c>
      <c r="O98" s="89">
        <f>SUM(O91:O97)</f>
        <v>612680760.9863013</v>
      </c>
      <c r="P98" s="262"/>
    </row>
    <row r="99" spans="2:16" s="233" customFormat="1">
      <c r="C99" s="235"/>
      <c r="G99" s="1"/>
      <c r="H99" s="236"/>
      <c r="I99" s="236"/>
      <c r="J99" s="236"/>
      <c r="K99" s="236"/>
      <c r="L99" s="234"/>
      <c r="M99" s="88">
        <f>SUM(M98:N98)</f>
        <v>528132416.98630136</v>
      </c>
      <c r="N99" s="234"/>
      <c r="O99" s="234"/>
      <c r="P99" s="262"/>
    </row>
    <row r="100" spans="2:16" s="233" customFormat="1">
      <c r="C100" s="235"/>
      <c r="G100" s="1"/>
      <c r="H100" s="236"/>
      <c r="I100" s="236"/>
      <c r="J100" s="236"/>
      <c r="K100" s="236"/>
      <c r="L100" s="234"/>
      <c r="M100" s="234"/>
      <c r="N100" s="234"/>
      <c r="O100" s="234"/>
      <c r="P100" s="262"/>
    </row>
    <row r="101" spans="2:16" s="233" customFormat="1">
      <c r="C101" s="235"/>
      <c r="G101" s="1"/>
      <c r="H101" s="236"/>
      <c r="I101" s="236"/>
      <c r="J101" s="236"/>
      <c r="K101" s="236"/>
      <c r="L101" s="234"/>
      <c r="M101" s="234"/>
      <c r="N101" s="234"/>
      <c r="O101" s="234"/>
      <c r="P101" s="262"/>
    </row>
    <row r="102" spans="2:16" s="233" customFormat="1" ht="12" thickBot="1">
      <c r="C102" s="235"/>
      <c r="G102" s="1"/>
      <c r="H102" s="236"/>
      <c r="I102" s="236"/>
      <c r="J102" s="236"/>
      <c r="K102" s="236"/>
      <c r="L102" s="234"/>
      <c r="M102" s="234"/>
      <c r="N102" s="234"/>
      <c r="O102" s="234"/>
      <c r="P102" s="262"/>
    </row>
    <row r="103" spans="2:16" ht="28.5" customHeight="1" thickBot="1">
      <c r="B103" s="163" t="s">
        <v>305</v>
      </c>
      <c r="C103" s="164" t="s">
        <v>306</v>
      </c>
      <c r="D103" s="163" t="s">
        <v>732</v>
      </c>
      <c r="E103" s="164" t="s">
        <v>307</v>
      </c>
      <c r="F103" s="163" t="s">
        <v>308</v>
      </c>
      <c r="G103" s="197" t="s">
        <v>741</v>
      </c>
      <c r="H103" s="165" t="s">
        <v>423</v>
      </c>
      <c r="I103" s="165" t="s">
        <v>310</v>
      </c>
      <c r="J103" s="165" t="s">
        <v>311</v>
      </c>
      <c r="K103" s="166" t="s">
        <v>312</v>
      </c>
      <c r="L103" s="167" t="s">
        <v>313</v>
      </c>
      <c r="M103" s="167" t="s">
        <v>3</v>
      </c>
      <c r="N103" s="167" t="s">
        <v>424</v>
      </c>
      <c r="O103" s="167" t="s">
        <v>425</v>
      </c>
    </row>
    <row r="104" spans="2:16" s="2" customFormat="1" ht="15.75" customHeight="1">
      <c r="B104" s="269" t="s">
        <v>550</v>
      </c>
      <c r="C104" s="270"/>
      <c r="D104" s="270"/>
      <c r="E104" s="270"/>
      <c r="F104" s="270"/>
      <c r="G104" s="271"/>
      <c r="H104" s="50" t="s">
        <v>315</v>
      </c>
      <c r="I104" s="277" t="s">
        <v>550</v>
      </c>
      <c r="J104" s="278"/>
      <c r="K104" s="51" t="s">
        <v>315</v>
      </c>
      <c r="L104" s="224"/>
      <c r="M104" s="225"/>
      <c r="N104" s="225"/>
      <c r="O104" s="226" t="s">
        <v>510</v>
      </c>
      <c r="P104" s="262"/>
    </row>
    <row r="105" spans="2:16" ht="25.5" customHeight="1">
      <c r="B105" s="19">
        <v>1</v>
      </c>
      <c r="C105" s="35" t="s">
        <v>616</v>
      </c>
      <c r="D105" s="19"/>
      <c r="E105" s="19" t="s">
        <v>365</v>
      </c>
      <c r="F105" s="19" t="s">
        <v>280</v>
      </c>
      <c r="G105" s="265" t="s">
        <v>657</v>
      </c>
      <c r="H105" s="20">
        <v>50</v>
      </c>
      <c r="I105" s="20" t="s">
        <v>426</v>
      </c>
      <c r="J105" s="20" t="s">
        <v>0</v>
      </c>
      <c r="K105" s="20">
        <v>50</v>
      </c>
      <c r="L105" s="22">
        <v>5000000</v>
      </c>
      <c r="M105" s="22">
        <v>20345898.234790392</v>
      </c>
      <c r="N105" s="22">
        <v>14743585.546031525</v>
      </c>
      <c r="O105" s="54">
        <f t="shared" ref="O105:O108" si="2">SUM(L105:N105)</f>
        <v>40089483.780821919</v>
      </c>
    </row>
    <row r="106" spans="2:16" ht="22.5" customHeight="1">
      <c r="B106" s="265">
        <v>2</v>
      </c>
      <c r="C106" s="282" t="s">
        <v>617</v>
      </c>
      <c r="D106" s="265"/>
      <c r="E106" s="265" t="s">
        <v>365</v>
      </c>
      <c r="F106" s="19" t="s">
        <v>21</v>
      </c>
      <c r="G106" s="266"/>
      <c r="H106" s="274">
        <v>188.91</v>
      </c>
      <c r="I106" s="20" t="s">
        <v>22</v>
      </c>
      <c r="J106" s="20" t="s">
        <v>0</v>
      </c>
      <c r="K106" s="20">
        <v>118.3</v>
      </c>
      <c r="L106" s="22">
        <v>11830000.000000002</v>
      </c>
      <c r="M106" s="22">
        <v>9893547.2790136989</v>
      </c>
      <c r="N106" s="22">
        <v>10909628.159342466</v>
      </c>
      <c r="O106" s="54">
        <f t="shared" si="2"/>
        <v>32633175.438356169</v>
      </c>
    </row>
    <row r="107" spans="2:16" ht="22.5" customHeight="1">
      <c r="B107" s="267"/>
      <c r="C107" s="283"/>
      <c r="D107" s="267"/>
      <c r="E107" s="267"/>
      <c r="F107" s="19" t="s">
        <v>23</v>
      </c>
      <c r="G107" s="266"/>
      <c r="H107" s="275"/>
      <c r="I107" s="20" t="s">
        <v>24</v>
      </c>
      <c r="J107" s="20" t="s">
        <v>7</v>
      </c>
      <c r="K107" s="20">
        <v>70.61</v>
      </c>
      <c r="L107" s="22">
        <v>7061000</v>
      </c>
      <c r="M107" s="22">
        <v>5416467.7903914433</v>
      </c>
      <c r="N107" s="22">
        <v>5855600.6616633516</v>
      </c>
      <c r="O107" s="54">
        <f t="shared" si="2"/>
        <v>18333068.452054795</v>
      </c>
    </row>
    <row r="108" spans="2:16" ht="26.25" customHeight="1">
      <c r="B108" s="19">
        <v>3</v>
      </c>
      <c r="C108" s="35" t="s">
        <v>618</v>
      </c>
      <c r="D108" s="19"/>
      <c r="E108" s="19" t="s">
        <v>365</v>
      </c>
      <c r="F108" s="19" t="s">
        <v>25</v>
      </c>
      <c r="G108" s="267"/>
      <c r="H108" s="20">
        <v>540</v>
      </c>
      <c r="I108" s="20" t="s">
        <v>429</v>
      </c>
      <c r="J108" s="20" t="s">
        <v>7</v>
      </c>
      <c r="K108" s="20">
        <v>299.88</v>
      </c>
      <c r="L108" s="22">
        <v>8968392.0890410952</v>
      </c>
      <c r="M108" s="22">
        <v>1933104.967819103</v>
      </c>
      <c r="N108" s="22">
        <v>154759.66231788328</v>
      </c>
      <c r="O108" s="54">
        <f t="shared" si="2"/>
        <v>11056256.719178081</v>
      </c>
    </row>
    <row r="109" spans="2:16" ht="12" thickBot="1"/>
    <row r="110" spans="2:16" s="2" customFormat="1" ht="22.5" customHeight="1" thickBot="1">
      <c r="E110" s="272" t="s">
        <v>365</v>
      </c>
      <c r="F110" s="273"/>
      <c r="G110" s="69" t="s">
        <v>668</v>
      </c>
      <c r="H110" s="279" t="s">
        <v>4</v>
      </c>
      <c r="I110" s="280"/>
      <c r="J110" s="281"/>
      <c r="K110" s="69" t="s">
        <v>668</v>
      </c>
      <c r="L110" s="89">
        <f>SUM(L105:L109)</f>
        <v>32859392.089041095</v>
      </c>
      <c r="M110" s="89">
        <f>SUM(M105:M109)</f>
        <v>37589018.27201464</v>
      </c>
      <c r="N110" s="89">
        <f>SUM(N105:N109)</f>
        <v>31663574.029355224</v>
      </c>
      <c r="O110" s="89">
        <f>SUM(O105:O109)</f>
        <v>102111984.39041096</v>
      </c>
      <c r="P110" s="262"/>
    </row>
    <row r="111" spans="2:16" s="233" customFormat="1">
      <c r="C111" s="235"/>
      <c r="G111" s="1"/>
      <c r="H111" s="236"/>
      <c r="I111" s="236"/>
      <c r="J111" s="236"/>
      <c r="K111" s="236"/>
      <c r="L111" s="234"/>
      <c r="M111" s="88">
        <f>SUM(M110:N110)</f>
        <v>69252592.301369861</v>
      </c>
      <c r="N111" s="234"/>
      <c r="O111" s="234"/>
      <c r="P111" s="262"/>
    </row>
    <row r="112" spans="2:16" s="233" customFormat="1">
      <c r="C112" s="235"/>
      <c r="G112" s="1"/>
      <c r="H112" s="236"/>
      <c r="I112" s="236"/>
      <c r="J112" s="236"/>
      <c r="K112" s="236"/>
      <c r="L112" s="234"/>
      <c r="M112" s="234"/>
      <c r="N112" s="234"/>
      <c r="O112" s="234"/>
      <c r="P112" s="262"/>
    </row>
    <row r="113" spans="3:16" s="233" customFormat="1">
      <c r="C113" s="235"/>
      <c r="G113" s="1"/>
      <c r="H113" s="236"/>
      <c r="I113" s="236"/>
      <c r="J113" s="236"/>
      <c r="K113" s="236"/>
      <c r="L113" s="234"/>
      <c r="M113" s="234"/>
      <c r="N113" s="234"/>
      <c r="O113" s="234"/>
      <c r="P113" s="262"/>
    </row>
    <row r="114" spans="3:16" s="233" customFormat="1" ht="12" thickBot="1">
      <c r="C114" s="235"/>
      <c r="G114" s="1"/>
      <c r="H114" s="236"/>
      <c r="I114" s="236"/>
      <c r="J114" s="236"/>
      <c r="K114" s="236"/>
      <c r="L114" s="234"/>
      <c r="M114" s="234"/>
      <c r="N114" s="234"/>
      <c r="O114" s="234"/>
      <c r="P114" s="262"/>
    </row>
    <row r="115" spans="3:16" s="2" customFormat="1" ht="22.5" customHeight="1" thickBot="1">
      <c r="C115" s="290" t="s">
        <v>19</v>
      </c>
      <c r="D115" s="291"/>
      <c r="E115" s="292"/>
      <c r="F115" s="293"/>
      <c r="G115" s="1"/>
      <c r="H115" s="272" t="s">
        <v>463</v>
      </c>
      <c r="I115" s="300"/>
      <c r="J115" s="273"/>
      <c r="K115" s="69" t="s">
        <v>668</v>
      </c>
      <c r="L115" s="89">
        <f>SUM(L12+L21+L32+L41+L52+L84+L98+L110)</f>
        <v>462565550.17722607</v>
      </c>
      <c r="M115" s="89">
        <f>SUM(M12+M21+M32+M41+M52+M84+M98+M110)</f>
        <v>566698974.07687521</v>
      </c>
      <c r="N115" s="89">
        <f>SUM(N12+N21+N32+N41+N52+N84+N98+N110)</f>
        <v>463524315.01815909</v>
      </c>
      <c r="O115" s="89">
        <f>SUM(O12+O21+O32+O41+O52+O84+O98+O110)</f>
        <v>1492788839.2722602</v>
      </c>
      <c r="P115" s="262"/>
    </row>
    <row r="116" spans="3:16" s="2" customFormat="1" ht="22.5" customHeight="1" thickBot="1">
      <c r="C116" s="294"/>
      <c r="D116" s="295"/>
      <c r="E116" s="296"/>
      <c r="F116" s="297"/>
      <c r="G116" s="1"/>
      <c r="H116" s="272" t="s">
        <v>509</v>
      </c>
      <c r="I116" s="300"/>
      <c r="J116" s="273"/>
      <c r="K116" s="288" t="s">
        <v>668</v>
      </c>
      <c r="L116" s="289"/>
      <c r="M116" s="159">
        <f>SUM(M115:N115)</f>
        <v>1030223289.0950344</v>
      </c>
      <c r="N116" s="160"/>
      <c r="O116" s="91" t="s">
        <v>550</v>
      </c>
      <c r="P116" s="262"/>
    </row>
    <row r="117" spans="3:16" ht="11.25" hidden="1" customHeight="1"/>
    <row r="118" spans="3:16" ht="11.25" hidden="1" customHeight="1"/>
    <row r="119" spans="3:16" ht="11.25" hidden="1" customHeight="1"/>
    <row r="120" spans="3:16" ht="11.25" hidden="1" customHeight="1"/>
    <row r="121" spans="3:16" ht="11.25" hidden="1" customHeight="1"/>
    <row r="122" spans="3:16" ht="11.25" hidden="1" customHeight="1"/>
    <row r="123" spans="3:16" ht="11.25" hidden="1" customHeight="1"/>
    <row r="124" spans="3:16" ht="11.25" hidden="1" customHeight="1"/>
    <row r="125" spans="3:16" ht="11.25" hidden="1" customHeight="1"/>
    <row r="126" spans="3:16" ht="11.25" hidden="1" customHeight="1"/>
    <row r="127" spans="3:16" ht="11.25" hidden="1" customHeight="1"/>
    <row r="128" spans="3:16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/>
    <row r="180"/>
    <row r="18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</sheetData>
  <mergeCells count="112">
    <mergeCell ref="C77:C78"/>
    <mergeCell ref="B77:B78"/>
    <mergeCell ref="G77:G78"/>
    <mergeCell ref="H115:J115"/>
    <mergeCell ref="E71:E72"/>
    <mergeCell ref="C69:C70"/>
    <mergeCell ref="B69:B70"/>
    <mergeCell ref="E69:E70"/>
    <mergeCell ref="B104:G104"/>
    <mergeCell ref="H84:J84"/>
    <mergeCell ref="E110:F110"/>
    <mergeCell ref="H106:H107"/>
    <mergeCell ref="B75:B76"/>
    <mergeCell ref="B73:B74"/>
    <mergeCell ref="C79:C80"/>
    <mergeCell ref="C73:C74"/>
    <mergeCell ref="D73:D74"/>
    <mergeCell ref="D75:D76"/>
    <mergeCell ref="D94:D96"/>
    <mergeCell ref="B81:B82"/>
    <mergeCell ref="E73:E74"/>
    <mergeCell ref="B71:B72"/>
    <mergeCell ref="B49:B50"/>
    <mergeCell ref="E49:E50"/>
    <mergeCell ref="D69:D70"/>
    <mergeCell ref="D71:D72"/>
    <mergeCell ref="C66:C68"/>
    <mergeCell ref="B66:B68"/>
    <mergeCell ref="E66:E68"/>
    <mergeCell ref="E52:F52"/>
    <mergeCell ref="C71:C72"/>
    <mergeCell ref="D66:D68"/>
    <mergeCell ref="D49:D50"/>
    <mergeCell ref="B58:G58"/>
    <mergeCell ref="C49:C50"/>
    <mergeCell ref="G69:G74"/>
    <mergeCell ref="G49:G50"/>
    <mergeCell ref="G66:G68"/>
    <mergeCell ref="C75:C76"/>
    <mergeCell ref="E75:E76"/>
    <mergeCell ref="E91:E92"/>
    <mergeCell ref="B106:B107"/>
    <mergeCell ref="B91:B92"/>
    <mergeCell ref="B94:B96"/>
    <mergeCell ref="E84:F84"/>
    <mergeCell ref="E98:F98"/>
    <mergeCell ref="I104:J104"/>
    <mergeCell ref="E79:E80"/>
    <mergeCell ref="C91:C92"/>
    <mergeCell ref="C94:C96"/>
    <mergeCell ref="D81:D82"/>
    <mergeCell ref="D91:D92"/>
    <mergeCell ref="C106:C107"/>
    <mergeCell ref="B79:B80"/>
    <mergeCell ref="K116:L116"/>
    <mergeCell ref="C115:F116"/>
    <mergeCell ref="H110:J110"/>
    <mergeCell ref="H81:H82"/>
    <mergeCell ref="E81:E82"/>
    <mergeCell ref="C81:C82"/>
    <mergeCell ref="D106:D107"/>
    <mergeCell ref="E106:E107"/>
    <mergeCell ref="H98:J98"/>
    <mergeCell ref="G81:G82"/>
    <mergeCell ref="H116:J116"/>
    <mergeCell ref="B90:G90"/>
    <mergeCell ref="I90:J90"/>
    <mergeCell ref="H12:J12"/>
    <mergeCell ref="H32:J32"/>
    <mergeCell ref="B18:G18"/>
    <mergeCell ref="B27:G27"/>
    <mergeCell ref="E12:F12"/>
    <mergeCell ref="E21:F21"/>
    <mergeCell ref="E32:F32"/>
    <mergeCell ref="I18:J18"/>
    <mergeCell ref="I27:J27"/>
    <mergeCell ref="H6:H7"/>
    <mergeCell ref="B9:B10"/>
    <mergeCell ref="C9:C10"/>
    <mergeCell ref="E9:E10"/>
    <mergeCell ref="H9:H10"/>
    <mergeCell ref="I5:J5"/>
    <mergeCell ref="C6:C8"/>
    <mergeCell ref="B6:B8"/>
    <mergeCell ref="E6:E8"/>
    <mergeCell ref="D6:D8"/>
    <mergeCell ref="D9:D10"/>
    <mergeCell ref="B5:G5"/>
    <mergeCell ref="G6:G10"/>
    <mergeCell ref="H66:H68"/>
    <mergeCell ref="H94:H95"/>
    <mergeCell ref="H91:H92"/>
    <mergeCell ref="I47:J47"/>
    <mergeCell ref="I58:J58"/>
    <mergeCell ref="I38:J38"/>
    <mergeCell ref="H41:J41"/>
    <mergeCell ref="H52:J52"/>
    <mergeCell ref="H79:H80"/>
    <mergeCell ref="H21:J21"/>
    <mergeCell ref="G91:G93"/>
    <mergeCell ref="G94:G96"/>
    <mergeCell ref="G105:G108"/>
    <mergeCell ref="G79:G80"/>
    <mergeCell ref="G75:G76"/>
    <mergeCell ref="B38:G38"/>
    <mergeCell ref="B47:G47"/>
    <mergeCell ref="E41:F41"/>
    <mergeCell ref="H71:H72"/>
    <mergeCell ref="H69:H70"/>
    <mergeCell ref="H49:H50"/>
    <mergeCell ref="H73:H74"/>
    <mergeCell ref="H75:H76"/>
  </mergeCells>
  <dataValidations disablePrompts="1" count="6">
    <dataValidation type="custom" allowBlank="1" showInputMessage="1" showErrorMessage="1" sqref="K115:K116 L110:O111 L98:O99 L41:O42 L32:O33 L12:O13 L21:O22 L52:O53 L84:O85 L116:O116">
      <formula1>" "</formula1>
    </dataValidation>
    <dataValidation allowBlank="1" showInputMessage="1" showErrorMessage="1" prompt="Cane(NAYAAGARH in software)&#10;&#10;V-51, 52&#10;A-I/37" sqref="C94:C96"/>
    <dataValidation allowBlank="1" showInputMessage="1" showErrorMessage="1" promptTitle="Sitaram maharaj" prompt="&#10;Cogen IX-22&#10;Cane CC-33, 34" sqref="C81:C82"/>
    <dataValidation type="custom" allowBlank="1" showInputMessage="1" showErrorMessage="1" prompt="Cane CC-04 &amp; CC-05" sqref="C71:C72">
      <formula1>" "</formula1>
    </dataValidation>
    <dataValidation allowBlank="1" showInputMessage="1" showErrorMessage="1" prompt="&#10;Cane CC-01, 02&#10;Mod AA-16&#10;Cogen IX-16" sqref="C69:C70"/>
    <dataValidation type="custom" allowBlank="1" showInputMessage="1" showErrorMessage="1" promptTitle="Bhairavnath Sugar Works Ltd." prompt="&#10;Ethanol - X-49&#10;Cogen - VIII-69&#10;Mod - AA-06, 08&#10;Cane - CC-24, 25, 27, 28" sqref="C77">
      <formula1>" "</formula1>
    </dataValidation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>
    <tabColor theme="4" tint="0.79998168889431442"/>
  </sheetPr>
  <dimension ref="A1:U233"/>
  <sheetViews>
    <sheetView showGridLines="0" workbookViewId="0">
      <pane ySplit="5" topLeftCell="A102" activePane="bottomLeft" state="frozen"/>
      <selection pane="bottomLeft" activeCell="A126" sqref="A126"/>
    </sheetView>
  </sheetViews>
  <sheetFormatPr defaultColWidth="0" defaultRowHeight="11.25" zeroHeight="1"/>
  <cols>
    <col min="1" max="1" width="2.85546875" style="1" customWidth="1"/>
    <col min="2" max="2" width="4.5703125" style="11" customWidth="1"/>
    <col min="3" max="3" width="44.7109375" style="80" customWidth="1"/>
    <col min="4" max="4" width="8" style="78" customWidth="1"/>
    <col min="5" max="5" width="12" style="78" customWidth="1"/>
    <col min="6" max="7" width="8" style="78" customWidth="1"/>
    <col min="8" max="8" width="11.5703125" style="11" customWidth="1"/>
    <col min="9" max="9" width="10.7109375" style="11" customWidth="1"/>
    <col min="10" max="11" width="9.140625" style="11" customWidth="1"/>
    <col min="12" max="12" width="14.42578125" style="78" customWidth="1"/>
    <col min="13" max="13" width="15.42578125" style="78" customWidth="1"/>
    <col min="14" max="14" width="14.42578125" style="78" customWidth="1"/>
    <col min="15" max="15" width="15.85546875" style="78" customWidth="1"/>
    <col min="16" max="16" width="4.85546875" style="231" customWidth="1"/>
    <col min="17" max="17" width="0" style="78" hidden="1" customWidth="1"/>
    <col min="18" max="21" width="0" style="78" hidden="1"/>
    <col min="22" max="16384" width="9.140625" style="78" hidden="1"/>
  </cols>
  <sheetData>
    <row r="1" spans="1:16" ht="9.75" customHeight="1" thickBot="1"/>
    <row r="2" spans="1:16" ht="21.75" customHeight="1" thickBot="1">
      <c r="B2" s="247" t="s">
        <v>823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6" ht="9.75" customHeight="1" thickBot="1">
      <c r="B3" s="2"/>
    </row>
    <row r="4" spans="1:16" ht="31.5" customHeight="1" thickBot="1">
      <c r="B4" s="168" t="s">
        <v>305</v>
      </c>
      <c r="C4" s="169" t="s">
        <v>306</v>
      </c>
      <c r="D4" s="168" t="s">
        <v>732</v>
      </c>
      <c r="E4" s="169" t="s">
        <v>307</v>
      </c>
      <c r="F4" s="168" t="s">
        <v>308</v>
      </c>
      <c r="G4" s="194" t="s">
        <v>741</v>
      </c>
      <c r="H4" s="170" t="s">
        <v>423</v>
      </c>
      <c r="I4" s="170" t="s">
        <v>310</v>
      </c>
      <c r="J4" s="170" t="s">
        <v>311</v>
      </c>
      <c r="K4" s="170" t="s">
        <v>312</v>
      </c>
      <c r="L4" s="171" t="s">
        <v>313</v>
      </c>
      <c r="M4" s="171" t="s">
        <v>3</v>
      </c>
      <c r="N4" s="171" t="s">
        <v>424</v>
      </c>
      <c r="O4" s="171" t="s">
        <v>425</v>
      </c>
    </row>
    <row r="5" spans="1:16" s="2" customFormat="1" ht="15.75" customHeight="1">
      <c r="B5" s="269" t="s">
        <v>550</v>
      </c>
      <c r="C5" s="270"/>
      <c r="D5" s="270"/>
      <c r="E5" s="270"/>
      <c r="F5" s="270"/>
      <c r="G5" s="271"/>
      <c r="H5" s="161" t="s">
        <v>315</v>
      </c>
      <c r="I5" s="284" t="s">
        <v>550</v>
      </c>
      <c r="J5" s="285"/>
      <c r="K5" s="162" t="s">
        <v>315</v>
      </c>
      <c r="L5" s="227"/>
      <c r="M5" s="228"/>
      <c r="N5" s="228"/>
      <c r="O5" s="229" t="s">
        <v>510</v>
      </c>
      <c r="P5" s="232"/>
    </row>
    <row r="6" spans="1:16" ht="27.75" customHeight="1">
      <c r="B6" s="28">
        <v>1</v>
      </c>
      <c r="C6" s="35" t="s">
        <v>556</v>
      </c>
      <c r="D6" s="83"/>
      <c r="E6" s="28" t="s">
        <v>405</v>
      </c>
      <c r="F6" s="28" t="s">
        <v>97</v>
      </c>
      <c r="G6" s="28">
        <v>1</v>
      </c>
      <c r="H6" s="36">
        <v>1619.51</v>
      </c>
      <c r="I6" s="34" t="s">
        <v>481</v>
      </c>
      <c r="J6" s="34" t="s">
        <v>0</v>
      </c>
      <c r="K6" s="36">
        <v>1619.51</v>
      </c>
      <c r="L6" s="30">
        <v>145755900</v>
      </c>
      <c r="M6" s="30">
        <v>122579279.73580822</v>
      </c>
      <c r="N6" s="30">
        <v>136342469.26419178</v>
      </c>
      <c r="O6" s="54">
        <f>SUM(L6:N6)</f>
        <v>404677649</v>
      </c>
    </row>
    <row r="7" spans="1:16" s="1" customFormat="1" ht="12" thickBot="1">
      <c r="C7" s="4"/>
      <c r="H7" s="3"/>
      <c r="I7" s="3"/>
      <c r="J7" s="3"/>
      <c r="K7" s="3"/>
      <c r="L7" s="5"/>
      <c r="M7" s="5"/>
      <c r="N7" s="5"/>
      <c r="O7" s="5"/>
      <c r="P7" s="231"/>
    </row>
    <row r="8" spans="1:16" s="2" customFormat="1" ht="22.5" customHeight="1" thickBot="1">
      <c r="A8" s="1"/>
      <c r="C8" s="81"/>
      <c r="D8" s="81"/>
      <c r="E8" s="317" t="s">
        <v>405</v>
      </c>
      <c r="F8" s="318"/>
      <c r="G8" s="69" t="s">
        <v>668</v>
      </c>
      <c r="H8" s="323" t="s">
        <v>4</v>
      </c>
      <c r="I8" s="324"/>
      <c r="J8" s="325"/>
      <c r="K8" s="69" t="s">
        <v>668</v>
      </c>
      <c r="L8" s="90">
        <f>SUM(L6:L7)</f>
        <v>145755900</v>
      </c>
      <c r="M8" s="90">
        <f>SUM(M6:M7)</f>
        <v>122579279.73580822</v>
      </c>
      <c r="N8" s="90">
        <f>SUM(N6:N7)</f>
        <v>136342469.26419178</v>
      </c>
      <c r="O8" s="90">
        <f>SUM(O6:O7)</f>
        <v>404677649</v>
      </c>
      <c r="P8" s="246"/>
    </row>
    <row r="9" spans="1:16" s="1" customFormat="1">
      <c r="C9" s="4"/>
      <c r="H9" s="3"/>
      <c r="I9" s="3"/>
      <c r="J9" s="3"/>
      <c r="K9" s="3"/>
      <c r="L9" s="79"/>
      <c r="M9" s="88">
        <f>SUM(M8:N8)</f>
        <v>258921749</v>
      </c>
      <c r="N9" s="79"/>
      <c r="O9" s="79"/>
      <c r="P9" s="231"/>
    </row>
    <row r="10" spans="1:16" s="1" customFormat="1">
      <c r="C10" s="4"/>
      <c r="H10" s="3"/>
      <c r="I10" s="3"/>
      <c r="J10" s="3"/>
      <c r="K10" s="3"/>
      <c r="L10" s="79"/>
      <c r="M10" s="234"/>
      <c r="N10" s="79"/>
      <c r="O10" s="79"/>
      <c r="P10" s="231"/>
    </row>
    <row r="11" spans="1:16" s="1" customFormat="1">
      <c r="C11" s="4"/>
      <c r="H11" s="3"/>
      <c r="I11" s="3"/>
      <c r="J11" s="3"/>
      <c r="K11" s="3"/>
      <c r="L11" s="79"/>
      <c r="M11" s="79"/>
      <c r="N11" s="79"/>
      <c r="O11" s="79"/>
      <c r="P11" s="231"/>
    </row>
    <row r="12" spans="1:16" s="1" customFormat="1" ht="12" thickBot="1">
      <c r="C12" s="4"/>
      <c r="H12" s="3"/>
      <c r="I12" s="3"/>
      <c r="J12" s="3"/>
      <c r="K12" s="3"/>
      <c r="L12" s="79"/>
      <c r="M12" s="79"/>
      <c r="N12" s="79"/>
      <c r="O12" s="79"/>
      <c r="P12" s="231"/>
    </row>
    <row r="13" spans="1:16" ht="31.5" customHeight="1" thickBot="1">
      <c r="B13" s="168" t="s">
        <v>305</v>
      </c>
      <c r="C13" s="169" t="s">
        <v>306</v>
      </c>
      <c r="D13" s="168" t="s">
        <v>732</v>
      </c>
      <c r="E13" s="169" t="s">
        <v>307</v>
      </c>
      <c r="F13" s="168" t="s">
        <v>308</v>
      </c>
      <c r="G13" s="194" t="s">
        <v>741</v>
      </c>
      <c r="H13" s="170" t="s">
        <v>423</v>
      </c>
      <c r="I13" s="170" t="s">
        <v>310</v>
      </c>
      <c r="J13" s="170" t="s">
        <v>311</v>
      </c>
      <c r="K13" s="170" t="s">
        <v>312</v>
      </c>
      <c r="L13" s="171" t="s">
        <v>313</v>
      </c>
      <c r="M13" s="171" t="s">
        <v>3</v>
      </c>
      <c r="N13" s="171" t="s">
        <v>424</v>
      </c>
      <c r="O13" s="171" t="s">
        <v>425</v>
      </c>
    </row>
    <row r="14" spans="1:16" s="2" customFormat="1" ht="15.75" customHeight="1">
      <c r="A14" s="1"/>
      <c r="B14" s="269" t="s">
        <v>550</v>
      </c>
      <c r="C14" s="270"/>
      <c r="D14" s="270"/>
      <c r="E14" s="270"/>
      <c r="F14" s="270"/>
      <c r="G14" s="271"/>
      <c r="H14" s="50" t="s">
        <v>315</v>
      </c>
      <c r="I14" s="277" t="s">
        <v>550</v>
      </c>
      <c r="J14" s="278"/>
      <c r="K14" s="51" t="s">
        <v>315</v>
      </c>
      <c r="L14" s="227"/>
      <c r="M14" s="228"/>
      <c r="N14" s="228"/>
      <c r="O14" s="229" t="s">
        <v>510</v>
      </c>
      <c r="P14" s="231"/>
    </row>
    <row r="15" spans="1:16" ht="22.5" customHeight="1">
      <c r="B15" s="309">
        <v>1</v>
      </c>
      <c r="C15" s="331" t="s">
        <v>620</v>
      </c>
      <c r="D15" s="189"/>
      <c r="E15" s="309" t="s">
        <v>404</v>
      </c>
      <c r="F15" s="28" t="s">
        <v>95</v>
      </c>
      <c r="G15" s="28">
        <v>1</v>
      </c>
      <c r="H15" s="313">
        <v>2884.8</v>
      </c>
      <c r="I15" s="34" t="s">
        <v>475</v>
      </c>
      <c r="J15" s="34" t="s">
        <v>0</v>
      </c>
      <c r="K15" s="36">
        <v>2561</v>
      </c>
      <c r="L15" s="30">
        <v>252257832</v>
      </c>
      <c r="M15" s="30">
        <v>208244017.87531507</v>
      </c>
      <c r="N15" s="30">
        <v>192612350.12468493</v>
      </c>
      <c r="O15" s="54">
        <f t="shared" ref="O15:O25" si="0">SUM(L15:N15)</f>
        <v>653114200</v>
      </c>
    </row>
    <row r="16" spans="1:16" ht="22.5" customHeight="1">
      <c r="B16" s="310"/>
      <c r="C16" s="332"/>
      <c r="D16" s="190"/>
      <c r="E16" s="310"/>
      <c r="F16" s="28" t="s">
        <v>96</v>
      </c>
      <c r="G16" s="28">
        <v>1</v>
      </c>
      <c r="H16" s="314"/>
      <c r="I16" s="34" t="s">
        <v>483</v>
      </c>
      <c r="J16" s="34" t="s">
        <v>7</v>
      </c>
      <c r="K16" s="36">
        <v>323.51</v>
      </c>
      <c r="L16" s="30">
        <v>31214888</v>
      </c>
      <c r="M16" s="30">
        <v>23128552.258356169</v>
      </c>
      <c r="N16" s="30">
        <v>18005986.741643831</v>
      </c>
      <c r="O16" s="54">
        <f t="shared" si="0"/>
        <v>72349427</v>
      </c>
    </row>
    <row r="17" spans="1:16" ht="26.25" customHeight="1">
      <c r="B17" s="28">
        <v>2</v>
      </c>
      <c r="C17" s="35" t="s">
        <v>574</v>
      </c>
      <c r="D17" s="83"/>
      <c r="E17" s="28" t="s">
        <v>404</v>
      </c>
      <c r="F17" s="28" t="s">
        <v>465</v>
      </c>
      <c r="G17" s="28">
        <v>1</v>
      </c>
      <c r="H17" s="36">
        <v>724.86</v>
      </c>
      <c r="I17" s="34" t="s">
        <v>427</v>
      </c>
      <c r="J17" s="34" t="s">
        <v>0</v>
      </c>
      <c r="K17" s="36">
        <v>724.86</v>
      </c>
      <c r="L17" s="30">
        <v>72486000</v>
      </c>
      <c r="M17" s="30">
        <v>36858757.489904657</v>
      </c>
      <c r="N17" s="30">
        <v>6949717.7000953425</v>
      </c>
      <c r="O17" s="54">
        <f t="shared" si="0"/>
        <v>116294475.19</v>
      </c>
    </row>
    <row r="18" spans="1:16" ht="30" customHeight="1">
      <c r="B18" s="28">
        <v>4</v>
      </c>
      <c r="C18" s="35" t="s">
        <v>558</v>
      </c>
      <c r="D18" s="83"/>
      <c r="E18" s="28" t="s">
        <v>404</v>
      </c>
      <c r="F18" s="28" t="s">
        <v>64</v>
      </c>
      <c r="G18" s="28">
        <v>1</v>
      </c>
      <c r="H18" s="36">
        <v>611.80999999999995</v>
      </c>
      <c r="I18" s="34" t="s">
        <v>484</v>
      </c>
      <c r="J18" s="34" t="s">
        <v>0</v>
      </c>
      <c r="K18" s="36">
        <v>611.80999999999995</v>
      </c>
      <c r="L18" s="30">
        <v>23552875.887671232</v>
      </c>
      <c r="M18" s="30">
        <v>1803146.8398997185</v>
      </c>
      <c r="N18" s="30">
        <v>1076439.1601002815</v>
      </c>
      <c r="O18" s="54">
        <f t="shared" si="0"/>
        <v>26432461.887671232</v>
      </c>
    </row>
    <row r="19" spans="1:16" ht="26.25" customHeight="1">
      <c r="B19" s="28">
        <v>5</v>
      </c>
      <c r="C19" s="35" t="s">
        <v>580</v>
      </c>
      <c r="D19" s="83"/>
      <c r="E19" s="28" t="s">
        <v>404</v>
      </c>
      <c r="F19" s="28" t="s">
        <v>81</v>
      </c>
      <c r="G19" s="28">
        <v>1</v>
      </c>
      <c r="H19" s="36">
        <v>1852.81</v>
      </c>
      <c r="I19" s="34" t="s">
        <v>82</v>
      </c>
      <c r="J19" s="34" t="s">
        <v>0</v>
      </c>
      <c r="K19" s="36">
        <v>1852.81</v>
      </c>
      <c r="L19" s="30">
        <v>0</v>
      </c>
      <c r="M19" s="30">
        <v>0</v>
      </c>
      <c r="N19" s="30">
        <v>0</v>
      </c>
      <c r="O19" s="54">
        <f t="shared" si="0"/>
        <v>0</v>
      </c>
    </row>
    <row r="20" spans="1:16" ht="22.5" customHeight="1">
      <c r="B20" s="309">
        <v>6</v>
      </c>
      <c r="C20" s="282" t="s">
        <v>579</v>
      </c>
      <c r="D20" s="309">
        <v>59901</v>
      </c>
      <c r="E20" s="309" t="s">
        <v>404</v>
      </c>
      <c r="F20" s="28" t="s">
        <v>86</v>
      </c>
      <c r="G20" s="28">
        <v>1</v>
      </c>
      <c r="H20" s="313">
        <v>6711.27</v>
      </c>
      <c r="I20" s="28" t="s">
        <v>87</v>
      </c>
      <c r="J20" s="28" t="s">
        <v>0</v>
      </c>
      <c r="K20" s="36">
        <v>3355.64</v>
      </c>
      <c r="L20" s="30">
        <v>0</v>
      </c>
      <c r="M20" s="30">
        <v>0</v>
      </c>
      <c r="N20" s="30">
        <v>0</v>
      </c>
      <c r="O20" s="54">
        <f t="shared" si="0"/>
        <v>0</v>
      </c>
    </row>
    <row r="21" spans="1:16" ht="22.5" customHeight="1">
      <c r="B21" s="310"/>
      <c r="C21" s="283"/>
      <c r="D21" s="310"/>
      <c r="E21" s="310"/>
      <c r="F21" s="28" t="s">
        <v>88</v>
      </c>
      <c r="G21" s="28">
        <v>1</v>
      </c>
      <c r="H21" s="314"/>
      <c r="I21" s="28" t="s">
        <v>485</v>
      </c>
      <c r="J21" s="28" t="s">
        <v>7</v>
      </c>
      <c r="K21" s="36">
        <v>3355.63</v>
      </c>
      <c r="L21" s="30">
        <v>0</v>
      </c>
      <c r="M21" s="30">
        <v>-5.6027773112466896E-3</v>
      </c>
      <c r="N21" s="30">
        <v>5.6027773112466896E-3</v>
      </c>
      <c r="O21" s="54">
        <f t="shared" si="0"/>
        <v>0</v>
      </c>
    </row>
    <row r="22" spans="1:16" ht="38.25" customHeight="1">
      <c r="B22" s="28">
        <v>7</v>
      </c>
      <c r="C22" s="35" t="s">
        <v>576</v>
      </c>
      <c r="D22" s="83"/>
      <c r="E22" s="28" t="s">
        <v>404</v>
      </c>
      <c r="F22" s="28" t="s">
        <v>89</v>
      </c>
      <c r="G22" s="28">
        <v>1</v>
      </c>
      <c r="H22" s="36">
        <v>2600.7399999999998</v>
      </c>
      <c r="I22" s="28" t="s">
        <v>518</v>
      </c>
      <c r="J22" s="28" t="s">
        <v>0</v>
      </c>
      <c r="K22" s="36">
        <v>2600.7399999999998</v>
      </c>
      <c r="L22" s="30">
        <v>151143247.71090835</v>
      </c>
      <c r="M22" s="30">
        <v>20028466.092447683</v>
      </c>
      <c r="N22" s="30">
        <v>9470556.1612029504</v>
      </c>
      <c r="O22" s="54">
        <f t="shared" si="0"/>
        <v>180642269.96455899</v>
      </c>
    </row>
    <row r="23" spans="1:16" ht="22.5" customHeight="1">
      <c r="B23" s="309">
        <v>8</v>
      </c>
      <c r="C23" s="282" t="s">
        <v>557</v>
      </c>
      <c r="D23" s="189"/>
      <c r="E23" s="309" t="s">
        <v>404</v>
      </c>
      <c r="F23" s="28" t="s">
        <v>90</v>
      </c>
      <c r="G23" s="28">
        <v>1</v>
      </c>
      <c r="H23" s="313">
        <v>2107.73</v>
      </c>
      <c r="I23" s="28" t="s">
        <v>486</v>
      </c>
      <c r="J23" s="28" t="s">
        <v>0</v>
      </c>
      <c r="K23" s="36">
        <v>6.6</v>
      </c>
      <c r="L23" s="30">
        <v>0</v>
      </c>
      <c r="M23" s="30">
        <v>0</v>
      </c>
      <c r="N23" s="30">
        <v>0</v>
      </c>
      <c r="O23" s="54">
        <f t="shared" si="0"/>
        <v>0</v>
      </c>
    </row>
    <row r="24" spans="1:16" ht="22.5" customHeight="1">
      <c r="B24" s="330"/>
      <c r="C24" s="307"/>
      <c r="D24" s="191"/>
      <c r="E24" s="330"/>
      <c r="F24" s="28" t="s">
        <v>91</v>
      </c>
      <c r="G24" s="28">
        <v>1</v>
      </c>
      <c r="H24" s="329"/>
      <c r="I24" s="28" t="s">
        <v>487</v>
      </c>
      <c r="J24" s="28" t="s">
        <v>7</v>
      </c>
      <c r="K24" s="36">
        <v>1047.21</v>
      </c>
      <c r="L24" s="30">
        <v>0</v>
      </c>
      <c r="M24" s="30">
        <v>0</v>
      </c>
      <c r="N24" s="30">
        <v>0</v>
      </c>
      <c r="O24" s="54">
        <f t="shared" si="0"/>
        <v>0</v>
      </c>
    </row>
    <row r="25" spans="1:16" ht="22.5" customHeight="1">
      <c r="B25" s="310"/>
      <c r="C25" s="283"/>
      <c r="D25" s="190"/>
      <c r="E25" s="310"/>
      <c r="F25" s="28" t="s">
        <v>92</v>
      </c>
      <c r="G25" s="28">
        <v>1</v>
      </c>
      <c r="H25" s="314"/>
      <c r="I25" s="28" t="s">
        <v>74</v>
      </c>
      <c r="J25" s="28" t="s">
        <v>133</v>
      </c>
      <c r="K25" s="36">
        <v>1053.8599999999999</v>
      </c>
      <c r="L25" s="30">
        <v>0</v>
      </c>
      <c r="M25" s="30">
        <v>0</v>
      </c>
      <c r="N25" s="30">
        <v>0</v>
      </c>
      <c r="O25" s="54">
        <f t="shared" si="0"/>
        <v>0</v>
      </c>
    </row>
    <row r="26" spans="1:16" ht="29.25" customHeight="1">
      <c r="B26" s="28">
        <v>9</v>
      </c>
      <c r="C26" s="35" t="s">
        <v>559</v>
      </c>
      <c r="D26" s="83"/>
      <c r="E26" s="28" t="s">
        <v>404</v>
      </c>
      <c r="F26" s="28" t="s">
        <v>472</v>
      </c>
      <c r="G26" s="28">
        <v>1</v>
      </c>
      <c r="H26" s="36">
        <v>425.98</v>
      </c>
      <c r="I26" s="28" t="s">
        <v>488</v>
      </c>
      <c r="J26" s="28" t="s">
        <v>0</v>
      </c>
      <c r="K26" s="36">
        <v>425.98</v>
      </c>
      <c r="L26" s="30">
        <v>0</v>
      </c>
      <c r="M26" s="30">
        <v>0</v>
      </c>
      <c r="N26" s="30">
        <v>0</v>
      </c>
      <c r="O26" s="54">
        <f>SUM(L26:N26)</f>
        <v>0</v>
      </c>
    </row>
    <row r="27" spans="1:16" ht="22.5" customHeight="1">
      <c r="A27" s="2"/>
      <c r="B27" s="309">
        <v>10</v>
      </c>
      <c r="C27" s="282" t="s">
        <v>619</v>
      </c>
      <c r="D27" s="189"/>
      <c r="E27" s="309" t="s">
        <v>404</v>
      </c>
      <c r="F27" s="28" t="s">
        <v>114</v>
      </c>
      <c r="G27" s="28">
        <v>1</v>
      </c>
      <c r="H27" s="313">
        <v>2877.11</v>
      </c>
      <c r="I27" s="31" t="s">
        <v>514</v>
      </c>
      <c r="J27" s="28" t="s">
        <v>0</v>
      </c>
      <c r="K27" s="36">
        <v>2741.57</v>
      </c>
      <c r="L27" s="30">
        <v>0</v>
      </c>
      <c r="M27" s="30">
        <v>0</v>
      </c>
      <c r="N27" s="30">
        <v>0</v>
      </c>
      <c r="O27" s="54">
        <f>SUM(L27:N27)</f>
        <v>0</v>
      </c>
      <c r="P27" s="232"/>
    </row>
    <row r="28" spans="1:16" ht="22.5" customHeight="1">
      <c r="B28" s="310"/>
      <c r="C28" s="283"/>
      <c r="D28" s="190"/>
      <c r="E28" s="310"/>
      <c r="F28" s="28" t="s">
        <v>115</v>
      </c>
      <c r="G28" s="28">
        <v>1</v>
      </c>
      <c r="H28" s="314"/>
      <c r="I28" s="31" t="s">
        <v>515</v>
      </c>
      <c r="J28" s="28" t="s">
        <v>7</v>
      </c>
      <c r="K28" s="36">
        <v>135.54</v>
      </c>
      <c r="L28" s="30">
        <v>0</v>
      </c>
      <c r="M28" s="30">
        <v>0</v>
      </c>
      <c r="N28" s="30">
        <v>0</v>
      </c>
      <c r="O28" s="54">
        <f>SUM(L28:N28)</f>
        <v>0</v>
      </c>
    </row>
    <row r="29" spans="1:16" ht="29.25" customHeight="1">
      <c r="B29" s="28">
        <v>11</v>
      </c>
      <c r="C29" s="35" t="s">
        <v>577</v>
      </c>
      <c r="D29" s="83"/>
      <c r="E29" s="28" t="s">
        <v>404</v>
      </c>
      <c r="F29" s="28" t="s">
        <v>122</v>
      </c>
      <c r="G29" s="28">
        <v>1</v>
      </c>
      <c r="H29" s="36">
        <v>808.11</v>
      </c>
      <c r="I29" s="31" t="s">
        <v>531</v>
      </c>
      <c r="J29" s="28" t="s">
        <v>0</v>
      </c>
      <c r="K29" s="36">
        <v>808.11</v>
      </c>
      <c r="L29" s="30">
        <v>0</v>
      </c>
      <c r="M29" s="30">
        <v>0</v>
      </c>
      <c r="N29" s="30">
        <v>0</v>
      </c>
      <c r="O29" s="54">
        <f t="shared" ref="O29:O34" si="1">SUM(L29:N29)</f>
        <v>0</v>
      </c>
    </row>
    <row r="30" spans="1:16" ht="27" customHeight="1">
      <c r="B30" s="28">
        <v>12</v>
      </c>
      <c r="C30" s="35" t="s">
        <v>578</v>
      </c>
      <c r="D30" s="83"/>
      <c r="E30" s="28" t="s">
        <v>404</v>
      </c>
      <c r="F30" s="28" t="s">
        <v>123</v>
      </c>
      <c r="G30" s="28"/>
      <c r="H30" s="36">
        <v>893.51</v>
      </c>
      <c r="I30" s="31" t="s">
        <v>513</v>
      </c>
      <c r="J30" s="28" t="s">
        <v>0</v>
      </c>
      <c r="K30" s="36">
        <v>893.51</v>
      </c>
      <c r="L30" s="30">
        <v>0</v>
      </c>
      <c r="M30" s="30">
        <v>-2.4515038500093431E-2</v>
      </c>
      <c r="N30" s="30">
        <v>2.4515038500093431E-2</v>
      </c>
      <c r="O30" s="54">
        <f t="shared" si="1"/>
        <v>0</v>
      </c>
    </row>
    <row r="31" spans="1:16" ht="34.5" customHeight="1">
      <c r="B31" s="32">
        <v>13</v>
      </c>
      <c r="C31" s="222" t="s">
        <v>799</v>
      </c>
      <c r="D31" s="32">
        <v>69052</v>
      </c>
      <c r="E31" s="32" t="s">
        <v>404</v>
      </c>
      <c r="F31" s="32" t="s">
        <v>127</v>
      </c>
      <c r="G31" s="32">
        <v>1</v>
      </c>
      <c r="H31" s="82">
        <v>2149.08</v>
      </c>
      <c r="I31" s="32" t="s">
        <v>534</v>
      </c>
      <c r="J31" s="32" t="s">
        <v>0</v>
      </c>
      <c r="K31" s="32">
        <v>2149.08</v>
      </c>
      <c r="L31" s="30">
        <v>0</v>
      </c>
      <c r="M31" s="30">
        <v>-3.2696565985679629E-4</v>
      </c>
      <c r="N31" s="30">
        <v>3.2696565985679629E-4</v>
      </c>
      <c r="O31" s="54">
        <f t="shared" si="1"/>
        <v>0</v>
      </c>
    </row>
    <row r="32" spans="1:16" ht="27" customHeight="1">
      <c r="B32" s="32">
        <v>14</v>
      </c>
      <c r="C32" s="222" t="s">
        <v>575</v>
      </c>
      <c r="D32" s="84"/>
      <c r="E32" s="32" t="s">
        <v>404</v>
      </c>
      <c r="F32" s="32" t="s">
        <v>128</v>
      </c>
      <c r="G32" s="32">
        <v>1</v>
      </c>
      <c r="H32" s="82">
        <v>711.17</v>
      </c>
      <c r="I32" s="32" t="s">
        <v>535</v>
      </c>
      <c r="J32" s="32" t="s">
        <v>0</v>
      </c>
      <c r="K32" s="32">
        <v>711.17</v>
      </c>
      <c r="L32" s="30">
        <v>7111700.3910958907</v>
      </c>
      <c r="M32" s="30">
        <v>657101.19104102079</v>
      </c>
      <c r="N32" s="30">
        <v>27190.378821992868</v>
      </c>
      <c r="O32" s="54">
        <f t="shared" si="1"/>
        <v>7795991.9609589046</v>
      </c>
    </row>
    <row r="33" spans="1:16" ht="22.5" customHeight="1">
      <c r="A33" s="2"/>
      <c r="B33" s="302">
        <v>15</v>
      </c>
      <c r="C33" s="331" t="s">
        <v>742</v>
      </c>
      <c r="D33" s="343">
        <v>35401</v>
      </c>
      <c r="E33" s="302" t="s">
        <v>404</v>
      </c>
      <c r="F33" s="32" t="s">
        <v>129</v>
      </c>
      <c r="G33" s="28"/>
      <c r="H33" s="82">
        <v>1826.13</v>
      </c>
      <c r="I33" s="32" t="s">
        <v>536</v>
      </c>
      <c r="J33" s="32" t="s">
        <v>0</v>
      </c>
      <c r="K33" s="32">
        <v>1826.13</v>
      </c>
      <c r="L33" s="30">
        <v>36522600</v>
      </c>
      <c r="M33" s="30">
        <v>4239501.4943561647</v>
      </c>
      <c r="N33" s="30">
        <v>578585.50564383564</v>
      </c>
      <c r="O33" s="54">
        <f t="shared" si="1"/>
        <v>41340687</v>
      </c>
      <c r="P33" s="232"/>
    </row>
    <row r="34" spans="1:16" ht="22.5" customHeight="1">
      <c r="B34" s="303"/>
      <c r="C34" s="341"/>
      <c r="D34" s="344"/>
      <c r="E34" s="303"/>
      <c r="F34" s="32" t="s">
        <v>130</v>
      </c>
      <c r="G34" s="28"/>
      <c r="H34" s="70">
        <v>958.2</v>
      </c>
      <c r="I34" s="32" t="s">
        <v>537</v>
      </c>
      <c r="J34" s="32" t="s">
        <v>7</v>
      </c>
      <c r="K34" s="32">
        <v>958.2</v>
      </c>
      <c r="L34" s="30">
        <v>19163900</v>
      </c>
      <c r="M34" s="30">
        <v>2205924.2327404018</v>
      </c>
      <c r="N34" s="30">
        <v>269472.44808151625</v>
      </c>
      <c r="O34" s="54">
        <f t="shared" si="1"/>
        <v>21639296.680821918</v>
      </c>
    </row>
    <row r="35" spans="1:16" ht="22.5" customHeight="1">
      <c r="B35" s="303"/>
      <c r="C35" s="341"/>
      <c r="D35" s="344"/>
      <c r="E35" s="303"/>
      <c r="F35" s="32" t="s">
        <v>552</v>
      </c>
      <c r="G35" s="28"/>
      <c r="H35" s="70">
        <v>1398.2</v>
      </c>
      <c r="I35" s="32" t="s">
        <v>554</v>
      </c>
      <c r="J35" s="32" t="s">
        <v>133</v>
      </c>
      <c r="K35" s="70">
        <v>1398.2</v>
      </c>
      <c r="L35" s="30">
        <v>0</v>
      </c>
      <c r="M35" s="30">
        <v>1580950.6179918186</v>
      </c>
      <c r="N35" s="30">
        <v>21832.447761606309</v>
      </c>
      <c r="O35" s="54">
        <f>SUM(L35:N35)</f>
        <v>1602783.065753425</v>
      </c>
    </row>
    <row r="36" spans="1:16" ht="22.5" customHeight="1">
      <c r="B36" s="304"/>
      <c r="C36" s="332"/>
      <c r="D36" s="345"/>
      <c r="E36" s="304"/>
      <c r="F36" s="32" t="s">
        <v>553</v>
      </c>
      <c r="G36" s="28"/>
      <c r="H36" s="70">
        <v>1386.12</v>
      </c>
      <c r="I36" s="32" t="s">
        <v>555</v>
      </c>
      <c r="J36" s="32" t="s">
        <v>134</v>
      </c>
      <c r="K36" s="70">
        <v>1386.12</v>
      </c>
      <c r="L36" s="30">
        <v>0</v>
      </c>
      <c r="M36" s="30">
        <v>1591674.8953634077</v>
      </c>
      <c r="N36" s="30">
        <v>20549.186143441548</v>
      </c>
      <c r="O36" s="54">
        <f>SUM(L36:N36)</f>
        <v>1612224.0815068493</v>
      </c>
    </row>
    <row r="37" spans="1:16" ht="23.25" customHeight="1">
      <c r="B37" s="302">
        <v>16</v>
      </c>
      <c r="C37" s="331" t="s">
        <v>573</v>
      </c>
      <c r="D37" s="193"/>
      <c r="E37" s="302" t="s">
        <v>404</v>
      </c>
      <c r="F37" s="32" t="s">
        <v>131</v>
      </c>
      <c r="G37" s="28"/>
      <c r="H37" s="326">
        <v>1097.1300000000001</v>
      </c>
      <c r="I37" s="32" t="s">
        <v>538</v>
      </c>
      <c r="J37" s="32" t="s">
        <v>0</v>
      </c>
      <c r="K37" s="32">
        <v>916.81</v>
      </c>
      <c r="L37" s="30">
        <v>0</v>
      </c>
      <c r="M37" s="30">
        <v>0</v>
      </c>
      <c r="N37" s="30">
        <v>0</v>
      </c>
      <c r="O37" s="54">
        <f>SUM(L37:N37)</f>
        <v>0</v>
      </c>
    </row>
    <row r="38" spans="1:16" ht="23.25" customHeight="1">
      <c r="A38" s="2"/>
      <c r="B38" s="304"/>
      <c r="C38" s="332"/>
      <c r="D38" s="192"/>
      <c r="E38" s="304"/>
      <c r="F38" s="32" t="s">
        <v>132</v>
      </c>
      <c r="G38" s="28"/>
      <c r="H38" s="328"/>
      <c r="I38" s="32" t="s">
        <v>539</v>
      </c>
      <c r="J38" s="32" t="s">
        <v>7</v>
      </c>
      <c r="K38" s="32">
        <v>180.33</v>
      </c>
      <c r="L38" s="30">
        <v>0</v>
      </c>
      <c r="M38" s="30">
        <v>0</v>
      </c>
      <c r="N38" s="30">
        <v>0</v>
      </c>
      <c r="O38" s="54">
        <f>SUM(L38:N38)</f>
        <v>0</v>
      </c>
      <c r="P38" s="232"/>
    </row>
    <row r="39" spans="1:16" s="1" customFormat="1" ht="12" thickBot="1">
      <c r="C39" s="4"/>
      <c r="H39" s="3"/>
      <c r="I39" s="3"/>
      <c r="J39" s="3"/>
      <c r="K39" s="3"/>
      <c r="L39" s="5"/>
      <c r="M39" s="5"/>
      <c r="N39" s="5"/>
      <c r="O39" s="5"/>
      <c r="P39" s="231"/>
    </row>
    <row r="40" spans="1:16" s="2" customFormat="1" ht="22.5" customHeight="1" thickBot="1">
      <c r="C40" s="81"/>
      <c r="D40" s="81"/>
      <c r="E40" s="317" t="s">
        <v>404</v>
      </c>
      <c r="F40" s="318"/>
      <c r="G40" s="69" t="s">
        <v>668</v>
      </c>
      <c r="H40" s="323" t="s">
        <v>4</v>
      </c>
      <c r="I40" s="324"/>
      <c r="J40" s="325"/>
      <c r="K40" s="69" t="s">
        <v>668</v>
      </c>
      <c r="L40" s="90">
        <f>SUM(L15:L39)</f>
        <v>593453043.98967552</v>
      </c>
      <c r="M40" s="90">
        <f>SUM(M15:M39)</f>
        <v>300338092.95697123</v>
      </c>
      <c r="N40" s="90">
        <f>SUM(N15:N39)</f>
        <v>229032679.88462451</v>
      </c>
      <c r="O40" s="90">
        <f>SUM(O15:O39)</f>
        <v>1122823816.8312714</v>
      </c>
      <c r="P40" s="246"/>
    </row>
    <row r="41" spans="1:16" s="1" customFormat="1">
      <c r="C41" s="4"/>
      <c r="H41" s="3"/>
      <c r="I41" s="3"/>
      <c r="J41" s="3"/>
      <c r="K41" s="3"/>
      <c r="L41" s="79"/>
      <c r="M41" s="88">
        <f>SUM(M40:N40)</f>
        <v>529370772.84159577</v>
      </c>
      <c r="N41" s="79"/>
      <c r="O41" s="79"/>
      <c r="P41" s="231"/>
    </row>
    <row r="42" spans="1:16" s="1" customFormat="1">
      <c r="C42" s="4"/>
      <c r="H42" s="3"/>
      <c r="I42" s="3"/>
      <c r="J42" s="3"/>
      <c r="K42" s="3"/>
      <c r="L42" s="79"/>
      <c r="M42" s="79"/>
      <c r="N42" s="79"/>
      <c r="O42" s="79"/>
      <c r="P42" s="231"/>
    </row>
    <row r="43" spans="1:16" s="1" customFormat="1">
      <c r="C43" s="4"/>
      <c r="H43" s="3"/>
      <c r="I43" s="3"/>
      <c r="J43" s="3"/>
      <c r="K43" s="3"/>
      <c r="L43" s="79"/>
      <c r="M43" s="79"/>
      <c r="N43" s="79"/>
      <c r="O43" s="79"/>
      <c r="P43" s="231"/>
    </row>
    <row r="44" spans="1:16" s="1" customFormat="1" ht="12" thickBot="1">
      <c r="C44" s="4"/>
      <c r="H44" s="3"/>
      <c r="I44" s="3"/>
      <c r="J44" s="3"/>
      <c r="K44" s="3"/>
      <c r="L44" s="79"/>
      <c r="M44" s="79"/>
      <c r="N44" s="79"/>
      <c r="O44" s="79"/>
      <c r="P44" s="231"/>
    </row>
    <row r="45" spans="1:16" ht="31.5" customHeight="1" thickBot="1">
      <c r="B45" s="168" t="s">
        <v>305</v>
      </c>
      <c r="C45" s="169" t="s">
        <v>306</v>
      </c>
      <c r="D45" s="168" t="s">
        <v>732</v>
      </c>
      <c r="E45" s="169" t="s">
        <v>307</v>
      </c>
      <c r="F45" s="168" t="s">
        <v>308</v>
      </c>
      <c r="G45" s="194" t="s">
        <v>741</v>
      </c>
      <c r="H45" s="170" t="s">
        <v>423</v>
      </c>
      <c r="I45" s="170" t="s">
        <v>310</v>
      </c>
      <c r="J45" s="170" t="s">
        <v>311</v>
      </c>
      <c r="K45" s="170" t="s">
        <v>312</v>
      </c>
      <c r="L45" s="171" t="s">
        <v>313</v>
      </c>
      <c r="M45" s="171" t="s">
        <v>3</v>
      </c>
      <c r="N45" s="171" t="s">
        <v>424</v>
      </c>
      <c r="O45" s="171" t="s">
        <v>425</v>
      </c>
    </row>
    <row r="46" spans="1:16" s="2" customFormat="1" ht="15.75" customHeight="1">
      <c r="A46" s="1"/>
      <c r="B46" s="269" t="s">
        <v>550</v>
      </c>
      <c r="C46" s="270"/>
      <c r="D46" s="270"/>
      <c r="E46" s="270"/>
      <c r="F46" s="270"/>
      <c r="G46" s="271"/>
      <c r="H46" s="50" t="s">
        <v>315</v>
      </c>
      <c r="I46" s="277" t="s">
        <v>550</v>
      </c>
      <c r="J46" s="278"/>
      <c r="K46" s="51" t="s">
        <v>315</v>
      </c>
      <c r="L46" s="227"/>
      <c r="M46" s="228"/>
      <c r="N46" s="228"/>
      <c r="O46" s="229" t="s">
        <v>510</v>
      </c>
      <c r="P46" s="231"/>
    </row>
    <row r="47" spans="1:16" ht="22.5" customHeight="1">
      <c r="B47" s="309">
        <v>1</v>
      </c>
      <c r="C47" s="282" t="s">
        <v>597</v>
      </c>
      <c r="D47" s="189"/>
      <c r="E47" s="309" t="s">
        <v>349</v>
      </c>
      <c r="F47" s="28" t="s">
        <v>466</v>
      </c>
      <c r="G47" s="28"/>
      <c r="H47" s="319">
        <v>2904</v>
      </c>
      <c r="I47" s="34" t="s">
        <v>491</v>
      </c>
      <c r="J47" s="34" t="s">
        <v>0</v>
      </c>
      <c r="K47" s="36">
        <v>1314.77</v>
      </c>
      <c r="L47" s="30">
        <v>131477857</v>
      </c>
      <c r="M47" s="30">
        <v>98824342.788468182</v>
      </c>
      <c r="N47" s="30">
        <v>90178656.488463342</v>
      </c>
      <c r="O47" s="54">
        <f t="shared" ref="O47:O50" si="2">SUM(L47:N47)</f>
        <v>320480856.27693152</v>
      </c>
    </row>
    <row r="48" spans="1:16" ht="22.5" customHeight="1">
      <c r="B48" s="310"/>
      <c r="C48" s="283"/>
      <c r="D48" s="190"/>
      <c r="E48" s="310"/>
      <c r="F48" s="28" t="s">
        <v>467</v>
      </c>
      <c r="G48" s="28"/>
      <c r="H48" s="320"/>
      <c r="I48" s="34" t="s">
        <v>331</v>
      </c>
      <c r="J48" s="34" t="s">
        <v>7</v>
      </c>
      <c r="K48" s="36">
        <v>1430</v>
      </c>
      <c r="L48" s="30">
        <v>143048157.80000001</v>
      </c>
      <c r="M48" s="30">
        <v>107583780.66969863</v>
      </c>
      <c r="N48" s="30">
        <v>93563903.330301374</v>
      </c>
      <c r="O48" s="54">
        <f t="shared" si="2"/>
        <v>344195841.80000001</v>
      </c>
    </row>
    <row r="49" spans="1:16" ht="22.5" customHeight="1">
      <c r="B49" s="309">
        <v>2</v>
      </c>
      <c r="C49" s="282" t="s">
        <v>762</v>
      </c>
      <c r="D49" s="189"/>
      <c r="E49" s="55" t="s">
        <v>349</v>
      </c>
      <c r="F49" s="28" t="s">
        <v>103</v>
      </c>
      <c r="G49" s="28"/>
      <c r="H49" s="319">
        <v>2468</v>
      </c>
      <c r="I49" s="34" t="s">
        <v>492</v>
      </c>
      <c r="J49" s="34" t="s">
        <v>0</v>
      </c>
      <c r="K49" s="36">
        <v>1202.7</v>
      </c>
      <c r="L49" s="30">
        <v>120270929</v>
      </c>
      <c r="M49" s="30">
        <v>100960629.54756165</v>
      </c>
      <c r="N49" s="30">
        <v>92722996.452438354</v>
      </c>
      <c r="O49" s="54">
        <f t="shared" si="2"/>
        <v>313954555</v>
      </c>
    </row>
    <row r="50" spans="1:16" ht="22.5" customHeight="1">
      <c r="B50" s="310"/>
      <c r="C50" s="283"/>
      <c r="D50" s="190"/>
      <c r="E50" s="19" t="s">
        <v>349</v>
      </c>
      <c r="F50" s="28" t="s">
        <v>104</v>
      </c>
      <c r="G50" s="28"/>
      <c r="H50" s="320"/>
      <c r="I50" s="34" t="s">
        <v>493</v>
      </c>
      <c r="J50" s="34" t="s">
        <v>7</v>
      </c>
      <c r="K50" s="36">
        <v>1132</v>
      </c>
      <c r="L50" s="30">
        <v>113230577.8</v>
      </c>
      <c r="M50" s="30">
        <v>83710704.867550686</v>
      </c>
      <c r="N50" s="30">
        <v>72116243.132449314</v>
      </c>
      <c r="O50" s="54">
        <f t="shared" si="2"/>
        <v>269057525.80000001</v>
      </c>
    </row>
    <row r="51" spans="1:16" ht="25.5" customHeight="1">
      <c r="B51" s="28">
        <v>3</v>
      </c>
      <c r="C51" s="35" t="s">
        <v>743</v>
      </c>
      <c r="D51" s="83"/>
      <c r="E51" s="28" t="s">
        <v>349</v>
      </c>
      <c r="F51" s="28" t="s">
        <v>109</v>
      </c>
      <c r="G51" s="28"/>
      <c r="H51" s="29">
        <v>2866</v>
      </c>
      <c r="I51" s="31" t="s">
        <v>436</v>
      </c>
      <c r="J51" s="28" t="s">
        <v>0</v>
      </c>
      <c r="K51" s="36">
        <v>2711</v>
      </c>
      <c r="L51" s="30">
        <v>271056225.60000008</v>
      </c>
      <c r="M51" s="30">
        <v>331668305.76132601</v>
      </c>
      <c r="N51" s="30">
        <v>120952256.23867397</v>
      </c>
      <c r="O51" s="54">
        <f t="shared" ref="O51:O65" si="3">SUM(L51:N51)</f>
        <v>723676787.60000002</v>
      </c>
    </row>
    <row r="52" spans="1:16" ht="27" customHeight="1">
      <c r="B52" s="28">
        <v>4</v>
      </c>
      <c r="C52" s="35" t="s">
        <v>622</v>
      </c>
      <c r="D52" s="83"/>
      <c r="E52" s="28" t="s">
        <v>349</v>
      </c>
      <c r="F52" s="28" t="s">
        <v>289</v>
      </c>
      <c r="G52" s="28"/>
      <c r="H52" s="29">
        <v>450.88</v>
      </c>
      <c r="I52" s="28" t="s">
        <v>494</v>
      </c>
      <c r="J52" s="28" t="s">
        <v>0</v>
      </c>
      <c r="K52" s="36">
        <v>416.88</v>
      </c>
      <c r="L52" s="30">
        <v>12506496.999999996</v>
      </c>
      <c r="M52" s="30">
        <v>5676133.0921095898</v>
      </c>
      <c r="N52" s="30">
        <v>3082268.9078904102</v>
      </c>
      <c r="O52" s="54">
        <f t="shared" si="3"/>
        <v>21264898.999999996</v>
      </c>
    </row>
    <row r="53" spans="1:16" ht="22.5" customHeight="1">
      <c r="B53" s="309">
        <v>5</v>
      </c>
      <c r="C53" s="282" t="s">
        <v>621</v>
      </c>
      <c r="D53" s="189"/>
      <c r="E53" s="309" t="s">
        <v>349</v>
      </c>
      <c r="F53" s="28" t="s">
        <v>290</v>
      </c>
      <c r="G53" s="204"/>
      <c r="H53" s="319">
        <v>2656</v>
      </c>
      <c r="I53" s="28" t="s">
        <v>433</v>
      </c>
      <c r="J53" s="28" t="s">
        <v>0</v>
      </c>
      <c r="K53" s="36">
        <v>1259.1300000000001</v>
      </c>
      <c r="L53" s="30">
        <v>49356753.788210973</v>
      </c>
      <c r="M53" s="30">
        <v>11136036.836639185</v>
      </c>
      <c r="N53" s="30">
        <v>6599133.1633608155</v>
      </c>
      <c r="O53" s="54">
        <f t="shared" si="3"/>
        <v>67091923.788210973</v>
      </c>
    </row>
    <row r="54" spans="1:16" ht="22.5" customHeight="1">
      <c r="B54" s="310"/>
      <c r="C54" s="283"/>
      <c r="D54" s="190"/>
      <c r="E54" s="310"/>
      <c r="F54" s="28" t="s">
        <v>291</v>
      </c>
      <c r="G54" s="258"/>
      <c r="H54" s="320"/>
      <c r="I54" s="28" t="s">
        <v>495</v>
      </c>
      <c r="J54" s="28" t="s">
        <v>7</v>
      </c>
      <c r="K54" s="36">
        <v>1327.79</v>
      </c>
      <c r="L54" s="30">
        <v>92945051.153512344</v>
      </c>
      <c r="M54" s="30">
        <v>33972932.910928711</v>
      </c>
      <c r="N54" s="30">
        <v>11451916.760123346</v>
      </c>
      <c r="O54" s="54">
        <f t="shared" si="3"/>
        <v>138369900.8245644</v>
      </c>
    </row>
    <row r="55" spans="1:16" ht="26.25" customHeight="1">
      <c r="B55" s="56">
        <v>6</v>
      </c>
      <c r="C55" s="220" t="s">
        <v>624</v>
      </c>
      <c r="D55" s="83"/>
      <c r="E55" s="55" t="s">
        <v>349</v>
      </c>
      <c r="F55" s="28" t="s">
        <v>113</v>
      </c>
      <c r="G55" s="28"/>
      <c r="H55" s="29">
        <v>2694</v>
      </c>
      <c r="I55" s="28" t="s">
        <v>341</v>
      </c>
      <c r="J55" s="28" t="s">
        <v>0</v>
      </c>
      <c r="K55" s="36">
        <v>2694</v>
      </c>
      <c r="L55" s="30">
        <v>269440000</v>
      </c>
      <c r="M55" s="30">
        <v>269561220.51852059</v>
      </c>
      <c r="N55" s="30">
        <v>140597733.48147944</v>
      </c>
      <c r="O55" s="54">
        <f t="shared" si="3"/>
        <v>679598954</v>
      </c>
    </row>
    <row r="56" spans="1:16" ht="26.25" customHeight="1">
      <c r="B56" s="28">
        <v>7</v>
      </c>
      <c r="C56" s="35" t="s">
        <v>583</v>
      </c>
      <c r="D56" s="83"/>
      <c r="E56" s="28" t="s">
        <v>349</v>
      </c>
      <c r="F56" s="28" t="s">
        <v>292</v>
      </c>
      <c r="G56" s="28"/>
      <c r="H56" s="29">
        <v>517</v>
      </c>
      <c r="I56" s="31" t="s">
        <v>477</v>
      </c>
      <c r="J56" s="28" t="s">
        <v>0</v>
      </c>
      <c r="K56" s="36">
        <v>488</v>
      </c>
      <c r="L56" s="30">
        <v>26821310.300000012</v>
      </c>
      <c r="M56" s="30">
        <v>4788138.0608219178</v>
      </c>
      <c r="N56" s="30">
        <v>2946545.9391780822</v>
      </c>
      <c r="O56" s="54">
        <f t="shared" si="3"/>
        <v>34555994.300000012</v>
      </c>
    </row>
    <row r="57" spans="1:16" ht="27.75" customHeight="1">
      <c r="B57" s="28">
        <v>8</v>
      </c>
      <c r="C57" s="35" t="s">
        <v>587</v>
      </c>
      <c r="D57" s="83"/>
      <c r="E57" s="28" t="s">
        <v>349</v>
      </c>
      <c r="F57" s="28" t="s">
        <v>464</v>
      </c>
      <c r="G57" s="28"/>
      <c r="H57" s="29">
        <v>1967.47</v>
      </c>
      <c r="I57" s="28" t="s">
        <v>496</v>
      </c>
      <c r="J57" s="28" t="s">
        <v>0</v>
      </c>
      <c r="K57" s="36">
        <v>1967.47</v>
      </c>
      <c r="L57" s="30">
        <v>45896207</v>
      </c>
      <c r="M57" s="30">
        <v>20810237.443556543</v>
      </c>
      <c r="N57" s="30">
        <v>8965227.4632927738</v>
      </c>
      <c r="O57" s="54">
        <f t="shared" si="3"/>
        <v>75671671.906849325</v>
      </c>
    </row>
    <row r="58" spans="1:16" ht="26.25" customHeight="1">
      <c r="B58" s="28">
        <v>9</v>
      </c>
      <c r="C58" s="35" t="s">
        <v>588</v>
      </c>
      <c r="D58" s="83"/>
      <c r="E58" s="28" t="s">
        <v>349</v>
      </c>
      <c r="F58" s="28" t="s">
        <v>51</v>
      </c>
      <c r="G58" s="28"/>
      <c r="H58" s="28">
        <v>2893.73</v>
      </c>
      <c r="I58" s="28" t="s">
        <v>497</v>
      </c>
      <c r="J58" s="28" t="s">
        <v>0</v>
      </c>
      <c r="K58" s="36">
        <v>2893.73</v>
      </c>
      <c r="L58" s="30">
        <v>289373000</v>
      </c>
      <c r="M58" s="30">
        <v>209934134.40010959</v>
      </c>
      <c r="N58" s="30">
        <v>108403735.59989041</v>
      </c>
      <c r="O58" s="54">
        <f t="shared" si="3"/>
        <v>607710870</v>
      </c>
    </row>
    <row r="59" spans="1:16" ht="26.25" customHeight="1">
      <c r="B59" s="28">
        <v>10</v>
      </c>
      <c r="C59" s="35" t="s">
        <v>585</v>
      </c>
      <c r="D59" s="83"/>
      <c r="E59" s="28" t="s">
        <v>349</v>
      </c>
      <c r="F59" s="28" t="s">
        <v>117</v>
      </c>
      <c r="G59" s="28"/>
      <c r="H59" s="29">
        <v>1991.41</v>
      </c>
      <c r="I59" s="31" t="s">
        <v>519</v>
      </c>
      <c r="J59" s="28" t="s">
        <v>0</v>
      </c>
      <c r="K59" s="36">
        <v>1991.41</v>
      </c>
      <c r="L59" s="30">
        <v>39828200.505479455</v>
      </c>
      <c r="M59" s="30">
        <v>4449120.0793555267</v>
      </c>
      <c r="N59" s="30">
        <v>1155252.4261239257</v>
      </c>
      <c r="O59" s="54">
        <f t="shared" si="3"/>
        <v>45432573.010958903</v>
      </c>
    </row>
    <row r="60" spans="1:16" ht="27" customHeight="1">
      <c r="B60" s="28">
        <v>11</v>
      </c>
      <c r="C60" s="35" t="s">
        <v>590</v>
      </c>
      <c r="D60" s="83"/>
      <c r="E60" s="28" t="s">
        <v>349</v>
      </c>
      <c r="F60" s="28" t="s">
        <v>52</v>
      </c>
      <c r="G60" s="28"/>
      <c r="H60" s="28">
        <v>1152.82</v>
      </c>
      <c r="I60" s="28" t="s">
        <v>437</v>
      </c>
      <c r="J60" s="28" t="s">
        <v>0</v>
      </c>
      <c r="K60" s="36">
        <v>1552.82</v>
      </c>
      <c r="L60" s="30">
        <v>62112800.000000015</v>
      </c>
      <c r="M60" s="30">
        <v>26015458.556545392</v>
      </c>
      <c r="N60" s="30">
        <v>11908299.459892966</v>
      </c>
      <c r="O60" s="54">
        <f t="shared" si="3"/>
        <v>100036558.01643836</v>
      </c>
    </row>
    <row r="61" spans="1:16" ht="28.5" customHeight="1">
      <c r="A61" s="2"/>
      <c r="B61" s="28">
        <v>12</v>
      </c>
      <c r="C61" s="35" t="s">
        <v>623</v>
      </c>
      <c r="D61" s="83"/>
      <c r="E61" s="28" t="s">
        <v>349</v>
      </c>
      <c r="F61" s="28" t="s">
        <v>53</v>
      </c>
      <c r="G61" s="19"/>
      <c r="H61" s="29">
        <v>443.29</v>
      </c>
      <c r="I61" s="28" t="s">
        <v>437</v>
      </c>
      <c r="J61" s="28" t="s">
        <v>0</v>
      </c>
      <c r="K61" s="36">
        <v>443.29</v>
      </c>
      <c r="L61" s="30">
        <v>39896100</v>
      </c>
      <c r="M61" s="30">
        <v>28602411.168637425</v>
      </c>
      <c r="N61" s="30">
        <v>3620236.5491708005</v>
      </c>
      <c r="O61" s="54">
        <f t="shared" si="3"/>
        <v>72118747.717808232</v>
      </c>
      <c r="P61" s="232"/>
    </row>
    <row r="62" spans="1:16" ht="38.25" customHeight="1">
      <c r="B62" s="28">
        <v>13</v>
      </c>
      <c r="C62" s="35" t="s">
        <v>765</v>
      </c>
      <c r="D62" s="83"/>
      <c r="E62" s="28" t="s">
        <v>349</v>
      </c>
      <c r="F62" s="28" t="s">
        <v>54</v>
      </c>
      <c r="G62" s="19"/>
      <c r="H62" s="29">
        <v>586</v>
      </c>
      <c r="I62" s="28" t="s">
        <v>498</v>
      </c>
      <c r="J62" s="28" t="s">
        <v>0</v>
      </c>
      <c r="K62" s="36">
        <v>586</v>
      </c>
      <c r="L62" s="30">
        <v>46879999.999999993</v>
      </c>
      <c r="M62" s="30">
        <v>28904873.261917807</v>
      </c>
      <c r="N62" s="30">
        <v>13805659.738082193</v>
      </c>
      <c r="O62" s="54">
        <f t="shared" si="3"/>
        <v>89590533</v>
      </c>
    </row>
    <row r="63" spans="1:16" ht="27.75" customHeight="1">
      <c r="B63" s="28">
        <v>14</v>
      </c>
      <c r="C63" s="35" t="s">
        <v>593</v>
      </c>
      <c r="D63" s="51"/>
      <c r="E63" s="28" t="s">
        <v>349</v>
      </c>
      <c r="F63" s="19" t="s">
        <v>55</v>
      </c>
      <c r="G63" s="19"/>
      <c r="H63" s="29">
        <v>2012.82</v>
      </c>
      <c r="I63" s="28" t="s">
        <v>482</v>
      </c>
      <c r="J63" s="28" t="s">
        <v>0</v>
      </c>
      <c r="K63" s="36">
        <v>1969.08</v>
      </c>
      <c r="L63" s="30">
        <v>181864419.00000003</v>
      </c>
      <c r="M63" s="30">
        <v>60553076.544684559</v>
      </c>
      <c r="N63" s="30">
        <v>21270868.296411335</v>
      </c>
      <c r="O63" s="54">
        <f t="shared" si="3"/>
        <v>263688363.84109592</v>
      </c>
    </row>
    <row r="64" spans="1:16" ht="22.5" customHeight="1">
      <c r="B64" s="309">
        <v>15</v>
      </c>
      <c r="C64" s="282" t="s">
        <v>744</v>
      </c>
      <c r="D64" s="189"/>
      <c r="E64" s="309" t="s">
        <v>349</v>
      </c>
      <c r="F64" s="28" t="s">
        <v>56</v>
      </c>
      <c r="G64" s="28"/>
      <c r="H64" s="319">
        <v>2270.59</v>
      </c>
      <c r="I64" s="28" t="s">
        <v>1</v>
      </c>
      <c r="J64" s="28" t="s">
        <v>0</v>
      </c>
      <c r="K64" s="36">
        <v>1816.47</v>
      </c>
      <c r="L64" s="30">
        <v>13031169</v>
      </c>
      <c r="M64" s="30">
        <v>1177215.7340273974</v>
      </c>
      <c r="N64" s="30">
        <v>724440.26597260265</v>
      </c>
      <c r="O64" s="54">
        <f t="shared" si="3"/>
        <v>14932825</v>
      </c>
    </row>
    <row r="65" spans="1:16" ht="22.5" customHeight="1">
      <c r="B65" s="310"/>
      <c r="C65" s="283"/>
      <c r="D65" s="190"/>
      <c r="E65" s="310"/>
      <c r="F65" s="28" t="s">
        <v>57</v>
      </c>
      <c r="G65" s="28"/>
      <c r="H65" s="320"/>
      <c r="I65" s="28" t="s">
        <v>499</v>
      </c>
      <c r="J65" s="28" t="s">
        <v>7</v>
      </c>
      <c r="K65" s="36">
        <v>454.12</v>
      </c>
      <c r="L65" s="30">
        <v>36329440</v>
      </c>
      <c r="M65" s="30">
        <v>12483031.569972601</v>
      </c>
      <c r="N65" s="30">
        <v>5702348.4300273983</v>
      </c>
      <c r="O65" s="54">
        <f t="shared" si="3"/>
        <v>54514820</v>
      </c>
    </row>
    <row r="66" spans="1:16" ht="22.5" customHeight="1">
      <c r="B66" s="309">
        <v>16</v>
      </c>
      <c r="C66" s="282" t="s">
        <v>598</v>
      </c>
      <c r="D66" s="189"/>
      <c r="E66" s="309" t="s">
        <v>349</v>
      </c>
      <c r="F66" s="28" t="s">
        <v>60</v>
      </c>
      <c r="G66" s="28"/>
      <c r="H66" s="319">
        <v>2605.3200000000002</v>
      </c>
      <c r="I66" s="28" t="s">
        <v>524</v>
      </c>
      <c r="J66" s="28" t="s">
        <v>0</v>
      </c>
      <c r="K66" s="36">
        <v>1302.6600000000001</v>
      </c>
      <c r="L66" s="30">
        <v>130265999.99999999</v>
      </c>
      <c r="M66" s="30">
        <v>80934056.730575338</v>
      </c>
      <c r="N66" s="30">
        <v>33850673.269424662</v>
      </c>
      <c r="O66" s="54">
        <f t="shared" ref="O66:O67" si="4">SUM(L66:N66)</f>
        <v>245050730</v>
      </c>
    </row>
    <row r="67" spans="1:16" ht="22.5" customHeight="1">
      <c r="B67" s="310"/>
      <c r="C67" s="283"/>
      <c r="D67" s="190"/>
      <c r="E67" s="310"/>
      <c r="F67" s="28" t="s">
        <v>61</v>
      </c>
      <c r="G67" s="28"/>
      <c r="H67" s="320"/>
      <c r="I67" s="28" t="s">
        <v>525</v>
      </c>
      <c r="J67" s="28" t="s">
        <v>7</v>
      </c>
      <c r="K67" s="36">
        <v>1302.6600000000001</v>
      </c>
      <c r="L67" s="30">
        <v>130266000.00000006</v>
      </c>
      <c r="M67" s="30">
        <v>65851922.193507977</v>
      </c>
      <c r="N67" s="30">
        <v>26735247.025670104</v>
      </c>
      <c r="O67" s="54">
        <f t="shared" si="4"/>
        <v>222853169.21917814</v>
      </c>
    </row>
    <row r="68" spans="1:16" ht="22.5" customHeight="1">
      <c r="B68" s="309">
        <v>17</v>
      </c>
      <c r="C68" s="282" t="s">
        <v>595</v>
      </c>
      <c r="D68" s="189"/>
      <c r="E68" s="309" t="s">
        <v>349</v>
      </c>
      <c r="F68" s="28" t="s">
        <v>65</v>
      </c>
      <c r="G68" s="28"/>
      <c r="H68" s="319">
        <v>2414.63</v>
      </c>
      <c r="I68" s="28" t="s">
        <v>66</v>
      </c>
      <c r="J68" s="28" t="s">
        <v>0</v>
      </c>
      <c r="K68" s="36">
        <v>1207.32</v>
      </c>
      <c r="L68" s="30">
        <v>48292600</v>
      </c>
      <c r="M68" s="30">
        <v>6116443.0562191783</v>
      </c>
      <c r="N68" s="30">
        <v>2473232.9437808217</v>
      </c>
      <c r="O68" s="54">
        <f t="shared" ref="O68:O78" si="5">SUM(L68:N68)</f>
        <v>56882276</v>
      </c>
    </row>
    <row r="69" spans="1:16" ht="22.5" customHeight="1">
      <c r="A69" s="2"/>
      <c r="B69" s="310"/>
      <c r="C69" s="283"/>
      <c r="D69" s="190"/>
      <c r="E69" s="310"/>
      <c r="F69" s="28" t="s">
        <v>67</v>
      </c>
      <c r="G69" s="28"/>
      <c r="H69" s="320"/>
      <c r="I69" s="28" t="s">
        <v>522</v>
      </c>
      <c r="J69" s="28" t="s">
        <v>7</v>
      </c>
      <c r="K69" s="36">
        <v>1207.31</v>
      </c>
      <c r="L69" s="30">
        <v>51358787.930479467</v>
      </c>
      <c r="M69" s="30">
        <v>7625918.1071392391</v>
      </c>
      <c r="N69" s="30">
        <v>3045312.7777922689</v>
      </c>
      <c r="O69" s="54">
        <f t="shared" si="5"/>
        <v>62030018.815410972</v>
      </c>
      <c r="P69" s="232"/>
    </row>
    <row r="70" spans="1:16" ht="39" customHeight="1">
      <c r="B70" s="28">
        <v>18</v>
      </c>
      <c r="C70" s="35" t="s">
        <v>591</v>
      </c>
      <c r="D70" s="83"/>
      <c r="E70" s="28" t="s">
        <v>349</v>
      </c>
      <c r="F70" s="28" t="s">
        <v>68</v>
      </c>
      <c r="G70" s="28"/>
      <c r="H70" s="29">
        <v>2268.9699999999998</v>
      </c>
      <c r="I70" s="28" t="s">
        <v>66</v>
      </c>
      <c r="J70" s="28" t="s">
        <v>0</v>
      </c>
      <c r="K70" s="36">
        <v>2268.9699999999998</v>
      </c>
      <c r="L70" s="30">
        <v>226897000.00000012</v>
      </c>
      <c r="M70" s="30">
        <v>71843356.080821171</v>
      </c>
      <c r="N70" s="30">
        <v>31524120.083562389</v>
      </c>
      <c r="O70" s="54">
        <f t="shared" si="5"/>
        <v>330264476.16438365</v>
      </c>
    </row>
    <row r="71" spans="1:16" ht="22.5" customHeight="1">
      <c r="B71" s="309">
        <v>19</v>
      </c>
      <c r="C71" s="282" t="s">
        <v>582</v>
      </c>
      <c r="D71" s="83"/>
      <c r="E71" s="309" t="s">
        <v>349</v>
      </c>
      <c r="F71" s="28" t="s">
        <v>69</v>
      </c>
      <c r="G71" s="28"/>
      <c r="H71" s="29">
        <v>1651.18</v>
      </c>
      <c r="I71" s="28" t="s">
        <v>517</v>
      </c>
      <c r="J71" s="28" t="s">
        <v>0</v>
      </c>
      <c r="K71" s="36">
        <v>1651.18</v>
      </c>
      <c r="L71" s="30">
        <v>165117500</v>
      </c>
      <c r="M71" s="30">
        <v>72028193.515397251</v>
      </c>
      <c r="N71" s="30">
        <v>17530499.484602742</v>
      </c>
      <c r="O71" s="54">
        <f t="shared" si="5"/>
        <v>254676193</v>
      </c>
    </row>
    <row r="72" spans="1:16" ht="22.5" customHeight="1">
      <c r="B72" s="310"/>
      <c r="C72" s="283"/>
      <c r="D72" s="83"/>
      <c r="E72" s="310"/>
      <c r="F72" s="28" t="s">
        <v>70</v>
      </c>
      <c r="G72" s="28"/>
      <c r="H72" s="29">
        <v>1651.18</v>
      </c>
      <c r="I72" s="28" t="s">
        <v>71</v>
      </c>
      <c r="J72" s="28" t="s">
        <v>0</v>
      </c>
      <c r="K72" s="36">
        <v>1651.18</v>
      </c>
      <c r="L72" s="30">
        <v>165117499.99999988</v>
      </c>
      <c r="M72" s="30">
        <v>72575624.372126132</v>
      </c>
      <c r="N72" s="30">
        <v>27578139.163832802</v>
      </c>
      <c r="O72" s="54">
        <f t="shared" si="5"/>
        <v>265271263.53595883</v>
      </c>
    </row>
    <row r="73" spans="1:16" ht="22.5" customHeight="1">
      <c r="B73" s="309">
        <v>20</v>
      </c>
      <c r="C73" s="282" t="s">
        <v>589</v>
      </c>
      <c r="D73" s="83"/>
      <c r="E73" s="309" t="s">
        <v>349</v>
      </c>
      <c r="F73" s="28" t="s">
        <v>72</v>
      </c>
      <c r="G73" s="28"/>
      <c r="H73" s="28">
        <v>1198.29</v>
      </c>
      <c r="I73" s="28" t="s">
        <v>516</v>
      </c>
      <c r="J73" s="28" t="s">
        <v>0</v>
      </c>
      <c r="K73" s="36">
        <v>599.15</v>
      </c>
      <c r="L73" s="30">
        <v>5.4794512689113617E-3</v>
      </c>
      <c r="M73" s="30">
        <v>0</v>
      </c>
      <c r="N73" s="30">
        <v>0</v>
      </c>
      <c r="O73" s="54">
        <f t="shared" si="5"/>
        <v>5.4794512689113617E-3</v>
      </c>
    </row>
    <row r="74" spans="1:16" ht="22.5" customHeight="1">
      <c r="B74" s="310"/>
      <c r="C74" s="283"/>
      <c r="D74" s="83"/>
      <c r="E74" s="310"/>
      <c r="F74" s="28" t="s">
        <v>73</v>
      </c>
      <c r="G74" s="28"/>
      <c r="H74" s="28">
        <v>1198.29</v>
      </c>
      <c r="I74" s="28" t="s">
        <v>74</v>
      </c>
      <c r="J74" s="28" t="s">
        <v>7</v>
      </c>
      <c r="K74" s="36">
        <v>599.15</v>
      </c>
      <c r="L74" s="30">
        <v>2790.3171232882887</v>
      </c>
      <c r="M74" s="30">
        <v>45.497196096823231</v>
      </c>
      <c r="N74" s="30">
        <v>42.502803903176769</v>
      </c>
      <c r="O74" s="54">
        <f t="shared" si="5"/>
        <v>2878.3171232882887</v>
      </c>
    </row>
    <row r="75" spans="1:16" ht="22.5" customHeight="1">
      <c r="B75" s="309">
        <v>21</v>
      </c>
      <c r="C75" s="282" t="s">
        <v>594</v>
      </c>
      <c r="D75" s="189"/>
      <c r="E75" s="309" t="s">
        <v>349</v>
      </c>
      <c r="F75" s="28" t="s">
        <v>75</v>
      </c>
      <c r="G75" s="28"/>
      <c r="H75" s="309">
        <v>5018.1400000000003</v>
      </c>
      <c r="I75" s="29" t="s">
        <v>76</v>
      </c>
      <c r="J75" s="28" t="s">
        <v>0</v>
      </c>
      <c r="K75" s="36">
        <v>3014.2</v>
      </c>
      <c r="L75" s="30">
        <v>0</v>
      </c>
      <c r="M75" s="30">
        <v>0</v>
      </c>
      <c r="N75" s="30">
        <v>0</v>
      </c>
      <c r="O75" s="54">
        <f t="shared" si="5"/>
        <v>0</v>
      </c>
    </row>
    <row r="76" spans="1:16" ht="22.5" customHeight="1">
      <c r="B76" s="310"/>
      <c r="C76" s="283"/>
      <c r="D76" s="190"/>
      <c r="E76" s="310"/>
      <c r="F76" s="28" t="s">
        <v>77</v>
      </c>
      <c r="G76" s="28"/>
      <c r="H76" s="310"/>
      <c r="I76" s="29" t="s">
        <v>78</v>
      </c>
      <c r="J76" s="28" t="s">
        <v>7</v>
      </c>
      <c r="K76" s="36">
        <v>2003.94</v>
      </c>
      <c r="L76" s="30">
        <v>0</v>
      </c>
      <c r="M76" s="30">
        <v>0</v>
      </c>
      <c r="N76" s="30">
        <v>0</v>
      </c>
      <c r="O76" s="54">
        <f t="shared" si="5"/>
        <v>0</v>
      </c>
    </row>
    <row r="77" spans="1:16" ht="36.75" customHeight="1">
      <c r="B77" s="28">
        <v>22</v>
      </c>
      <c r="C77" s="35" t="s">
        <v>596</v>
      </c>
      <c r="D77" s="83"/>
      <c r="E77" s="28" t="s">
        <v>349</v>
      </c>
      <c r="F77" s="28" t="s">
        <v>83</v>
      </c>
      <c r="G77" s="28"/>
      <c r="H77" s="29">
        <v>2422.8000000000002</v>
      </c>
      <c r="I77" s="28" t="s">
        <v>523</v>
      </c>
      <c r="J77" s="28" t="s">
        <v>0</v>
      </c>
      <c r="K77" s="36">
        <v>2422.8000000000002</v>
      </c>
      <c r="L77" s="30">
        <v>0</v>
      </c>
      <c r="M77" s="30">
        <v>0</v>
      </c>
      <c r="N77" s="30">
        <v>0</v>
      </c>
      <c r="O77" s="54">
        <f t="shared" si="5"/>
        <v>0</v>
      </c>
    </row>
    <row r="78" spans="1:16" ht="27" customHeight="1">
      <c r="B78" s="28">
        <v>23</v>
      </c>
      <c r="C78" s="35" t="s">
        <v>584</v>
      </c>
      <c r="D78" s="83"/>
      <c r="E78" s="28" t="s">
        <v>349</v>
      </c>
      <c r="F78" s="28" t="s">
        <v>84</v>
      </c>
      <c r="G78" s="28"/>
      <c r="H78" s="29">
        <v>633.70000000000005</v>
      </c>
      <c r="I78" s="31" t="s">
        <v>85</v>
      </c>
      <c r="J78" s="28" t="s">
        <v>0</v>
      </c>
      <c r="K78" s="36">
        <v>633.70000000000005</v>
      </c>
      <c r="L78" s="30">
        <v>0.47945204935967922</v>
      </c>
      <c r="M78" s="30">
        <v>-4.6537808461548532E-4</v>
      </c>
      <c r="N78" s="30">
        <v>4.6537808461548532E-4</v>
      </c>
      <c r="O78" s="54">
        <f t="shared" si="5"/>
        <v>0.47945204935967922</v>
      </c>
    </row>
    <row r="79" spans="1:16" ht="22.5" customHeight="1">
      <c r="B79" s="309">
        <v>24</v>
      </c>
      <c r="C79" s="282" t="s">
        <v>801</v>
      </c>
      <c r="D79" s="189"/>
      <c r="E79" s="309" t="s">
        <v>349</v>
      </c>
      <c r="F79" s="28" t="s">
        <v>118</v>
      </c>
      <c r="G79" s="28"/>
      <c r="H79" s="319">
        <v>2400.42</v>
      </c>
      <c r="I79" s="31" t="s">
        <v>30</v>
      </c>
      <c r="J79" s="28" t="s">
        <v>0</v>
      </c>
      <c r="K79" s="36">
        <v>1441.21</v>
      </c>
      <c r="L79" s="30">
        <v>39100929.982808217</v>
      </c>
      <c r="M79" s="30">
        <v>5731588.699515231</v>
      </c>
      <c r="N79" s="30">
        <v>1335759.7266381937</v>
      </c>
      <c r="O79" s="54">
        <f>SUM(L79:N79)</f>
        <v>46168278.408961639</v>
      </c>
    </row>
    <row r="80" spans="1:16" ht="22.5" customHeight="1">
      <c r="B80" s="310"/>
      <c r="C80" s="283"/>
      <c r="D80" s="190"/>
      <c r="E80" s="310"/>
      <c r="F80" s="28" t="s">
        <v>119</v>
      </c>
      <c r="G80" s="28"/>
      <c r="H80" s="320"/>
      <c r="I80" s="31" t="s">
        <v>521</v>
      </c>
      <c r="J80" s="28" t="s">
        <v>7</v>
      </c>
      <c r="K80" s="36">
        <v>959.21</v>
      </c>
      <c r="L80" s="30">
        <v>28776363.448328763</v>
      </c>
      <c r="M80" s="30">
        <v>5273596.7811703077</v>
      </c>
      <c r="N80" s="30">
        <v>939425.21882969106</v>
      </c>
      <c r="O80" s="54">
        <f>SUM(L80:N80)</f>
        <v>34989385.448328763</v>
      </c>
    </row>
    <row r="81" spans="1:16" ht="27" customHeight="1">
      <c r="A81" s="2"/>
      <c r="B81" s="309">
        <v>25</v>
      </c>
      <c r="C81" s="282" t="s">
        <v>592</v>
      </c>
      <c r="D81" s="189"/>
      <c r="E81" s="309" t="s">
        <v>349</v>
      </c>
      <c r="F81" s="28" t="s">
        <v>120</v>
      </c>
      <c r="G81" s="28"/>
      <c r="H81" s="319">
        <v>2367.2399999999998</v>
      </c>
      <c r="I81" s="28" t="s">
        <v>30</v>
      </c>
      <c r="J81" s="28" t="s">
        <v>0</v>
      </c>
      <c r="K81" s="36">
        <v>1183.6199999999999</v>
      </c>
      <c r="L81" s="30">
        <v>0.45479451864957809</v>
      </c>
      <c r="M81" s="30">
        <v>-6.2300618993092888E-3</v>
      </c>
      <c r="N81" s="30">
        <v>6.2300618993092888E-3</v>
      </c>
      <c r="O81" s="54">
        <f>SUM(L81:N81)</f>
        <v>0.45479451864957809</v>
      </c>
      <c r="P81" s="232"/>
    </row>
    <row r="82" spans="1:16" ht="27" customHeight="1">
      <c r="B82" s="310"/>
      <c r="C82" s="283"/>
      <c r="D82" s="190"/>
      <c r="E82" s="310"/>
      <c r="F82" s="28" t="s">
        <v>121</v>
      </c>
      <c r="G82" s="28"/>
      <c r="H82" s="320"/>
      <c r="I82" s="31" t="s">
        <v>530</v>
      </c>
      <c r="J82" s="28" t="s">
        <v>7</v>
      </c>
      <c r="K82" s="36">
        <v>1183.6199999999999</v>
      </c>
      <c r="L82" s="30">
        <v>0</v>
      </c>
      <c r="M82" s="30">
        <v>0</v>
      </c>
      <c r="N82" s="30">
        <v>0</v>
      </c>
      <c r="O82" s="54">
        <f>SUM(L82:N82)</f>
        <v>0</v>
      </c>
    </row>
    <row r="83" spans="1:16" ht="27" customHeight="1">
      <c r="B83" s="28">
        <v>26</v>
      </c>
      <c r="C83" s="35" t="s">
        <v>805</v>
      </c>
      <c r="D83" s="83"/>
      <c r="E83" s="28" t="s">
        <v>349</v>
      </c>
      <c r="F83" s="28" t="s">
        <v>804</v>
      </c>
      <c r="G83" s="28"/>
      <c r="H83" s="36">
        <v>425</v>
      </c>
      <c r="I83" s="31">
        <v>45015</v>
      </c>
      <c r="J83" s="31" t="s">
        <v>0</v>
      </c>
      <c r="K83" s="36">
        <v>425</v>
      </c>
      <c r="L83" s="30">
        <v>0</v>
      </c>
      <c r="M83" s="30">
        <v>0</v>
      </c>
      <c r="N83" s="30">
        <v>0</v>
      </c>
      <c r="O83" s="54">
        <f>SUM(L83:N83)</f>
        <v>0</v>
      </c>
    </row>
    <row r="84" spans="1:16" ht="12" customHeight="1" thickBot="1">
      <c r="B84" s="9"/>
      <c r="C84" s="8"/>
      <c r="D84" s="13"/>
      <c r="E84" s="239"/>
      <c r="F84" s="240"/>
      <c r="G84" s="241"/>
      <c r="H84" s="242"/>
      <c r="I84" s="243"/>
      <c r="J84" s="240"/>
      <c r="K84" s="244"/>
      <c r="L84" s="12"/>
      <c r="M84" s="12"/>
      <c r="N84" s="12"/>
      <c r="O84" s="237"/>
    </row>
    <row r="85" spans="1:16" s="2" customFormat="1" ht="22.5" customHeight="1" thickBot="1">
      <c r="A85" s="1"/>
      <c r="C85" s="81"/>
      <c r="D85" s="81"/>
      <c r="E85" s="317" t="s">
        <v>504</v>
      </c>
      <c r="F85" s="318"/>
      <c r="G85" s="69" t="s">
        <v>668</v>
      </c>
      <c r="H85" s="323" t="s">
        <v>4</v>
      </c>
      <c r="I85" s="324"/>
      <c r="J85" s="325"/>
      <c r="K85" s="69" t="s">
        <v>668</v>
      </c>
      <c r="L85" s="90">
        <f>SUM(L47:L83)</f>
        <v>2970560167.5656686</v>
      </c>
      <c r="M85" s="90">
        <f>SUM(M47:M83)</f>
        <v>1828792528.8394048</v>
      </c>
      <c r="N85" s="90">
        <f>SUM(N47:N83)</f>
        <v>954780174.32685578</v>
      </c>
      <c r="O85" s="90">
        <f>SUM(O47:O83)</f>
        <v>5754132870.7319307</v>
      </c>
      <c r="P85" s="246"/>
    </row>
    <row r="86" spans="1:16" s="1" customFormat="1">
      <c r="C86" s="4"/>
      <c r="H86" s="3"/>
      <c r="I86" s="3"/>
      <c r="J86" s="3"/>
      <c r="K86" s="3"/>
      <c r="L86" s="79"/>
      <c r="M86" s="88">
        <f>SUM(M85:N85)</f>
        <v>2783572703.1662607</v>
      </c>
      <c r="N86" s="79"/>
      <c r="O86" s="79"/>
      <c r="P86" s="231"/>
    </row>
    <row r="87" spans="1:16" s="1" customFormat="1">
      <c r="C87" s="4"/>
      <c r="H87" s="3"/>
      <c r="I87" s="3"/>
      <c r="J87" s="3"/>
      <c r="K87" s="3"/>
      <c r="L87" s="79"/>
      <c r="M87" s="79"/>
      <c r="N87" s="79"/>
      <c r="O87" s="79"/>
      <c r="P87" s="231"/>
    </row>
    <row r="88" spans="1:16" s="1" customFormat="1">
      <c r="A88" s="2"/>
      <c r="C88" s="4"/>
      <c r="H88" s="3"/>
      <c r="I88" s="3"/>
      <c r="J88" s="3"/>
      <c r="K88" s="3"/>
      <c r="L88" s="79"/>
      <c r="M88" s="79"/>
      <c r="N88" s="79"/>
      <c r="O88" s="79"/>
      <c r="P88" s="232"/>
    </row>
    <row r="89" spans="1:16" s="1" customFormat="1" ht="12" thickBot="1">
      <c r="C89" s="4"/>
      <c r="H89" s="3"/>
      <c r="I89" s="3"/>
      <c r="J89" s="3"/>
      <c r="K89" s="3"/>
      <c r="L89" s="79"/>
      <c r="M89" s="79"/>
      <c r="N89" s="79"/>
      <c r="O89" s="79"/>
      <c r="P89" s="231"/>
    </row>
    <row r="90" spans="1:16" ht="31.5" customHeight="1" thickBot="1">
      <c r="B90" s="168" t="s">
        <v>305</v>
      </c>
      <c r="C90" s="169" t="s">
        <v>306</v>
      </c>
      <c r="D90" s="168" t="s">
        <v>732</v>
      </c>
      <c r="E90" s="169" t="s">
        <v>307</v>
      </c>
      <c r="F90" s="168" t="s">
        <v>308</v>
      </c>
      <c r="G90" s="194" t="s">
        <v>741</v>
      </c>
      <c r="H90" s="170" t="s">
        <v>423</v>
      </c>
      <c r="I90" s="170" t="s">
        <v>310</v>
      </c>
      <c r="J90" s="170" t="s">
        <v>311</v>
      </c>
      <c r="K90" s="170" t="s">
        <v>312</v>
      </c>
      <c r="L90" s="171" t="s">
        <v>313</v>
      </c>
      <c r="M90" s="171" t="s">
        <v>3</v>
      </c>
      <c r="N90" s="171" t="s">
        <v>424</v>
      </c>
      <c r="O90" s="171" t="s">
        <v>425</v>
      </c>
    </row>
    <row r="91" spans="1:16" s="2" customFormat="1" ht="15.75" customHeight="1">
      <c r="A91" s="1"/>
      <c r="B91" s="269" t="s">
        <v>550</v>
      </c>
      <c r="C91" s="270"/>
      <c r="D91" s="270"/>
      <c r="E91" s="270"/>
      <c r="F91" s="270"/>
      <c r="G91" s="271"/>
      <c r="H91" s="50" t="s">
        <v>315</v>
      </c>
      <c r="I91" s="277" t="s">
        <v>550</v>
      </c>
      <c r="J91" s="278"/>
      <c r="K91" s="51" t="s">
        <v>315</v>
      </c>
      <c r="L91" s="227"/>
      <c r="M91" s="228"/>
      <c r="N91" s="228"/>
      <c r="O91" s="229" t="s">
        <v>510</v>
      </c>
      <c r="P91" s="231"/>
    </row>
    <row r="92" spans="1:16" ht="22.5" customHeight="1">
      <c r="B92" s="302">
        <v>1</v>
      </c>
      <c r="C92" s="331" t="s">
        <v>625</v>
      </c>
      <c r="D92" s="84"/>
      <c r="E92" s="302" t="s">
        <v>375</v>
      </c>
      <c r="F92" s="32" t="s">
        <v>124</v>
      </c>
      <c r="G92" s="28"/>
      <c r="H92" s="326">
        <v>1029.92</v>
      </c>
      <c r="I92" s="32" t="s">
        <v>528</v>
      </c>
      <c r="J92" s="32" t="s">
        <v>0</v>
      </c>
      <c r="K92" s="32">
        <v>514.46</v>
      </c>
      <c r="L92" s="30">
        <v>0</v>
      </c>
      <c r="M92" s="30">
        <v>0</v>
      </c>
      <c r="N92" s="30">
        <v>0</v>
      </c>
      <c r="O92" s="54">
        <f>SUM(L92:N92)</f>
        <v>0</v>
      </c>
    </row>
    <row r="93" spans="1:16" ht="22.5" customHeight="1">
      <c r="A93" s="2"/>
      <c r="B93" s="303"/>
      <c r="C93" s="341"/>
      <c r="D93" s="84"/>
      <c r="E93" s="303"/>
      <c r="F93" s="32" t="s">
        <v>125</v>
      </c>
      <c r="G93" s="28"/>
      <c r="H93" s="327"/>
      <c r="I93" s="32" t="s">
        <v>532</v>
      </c>
      <c r="J93" s="32" t="s">
        <v>7</v>
      </c>
      <c r="K93" s="32">
        <v>457.1</v>
      </c>
      <c r="L93" s="30">
        <v>0</v>
      </c>
      <c r="M93" s="30">
        <v>0</v>
      </c>
      <c r="N93" s="30">
        <v>0</v>
      </c>
      <c r="O93" s="54">
        <f>SUM(L93:N93)</f>
        <v>0</v>
      </c>
      <c r="P93" s="232"/>
    </row>
    <row r="94" spans="1:16" ht="22.5" customHeight="1">
      <c r="B94" s="304"/>
      <c r="C94" s="332"/>
      <c r="D94" s="84"/>
      <c r="E94" s="304"/>
      <c r="F94" s="32" t="s">
        <v>126</v>
      </c>
      <c r="G94" s="28"/>
      <c r="H94" s="328"/>
      <c r="I94" s="32" t="s">
        <v>533</v>
      </c>
      <c r="J94" s="32" t="s">
        <v>133</v>
      </c>
      <c r="K94" s="32">
        <v>57.36</v>
      </c>
      <c r="L94" s="30">
        <v>0.26849315071012825</v>
      </c>
      <c r="M94" s="30">
        <v>0</v>
      </c>
      <c r="N94" s="30">
        <v>0</v>
      </c>
      <c r="O94" s="54">
        <f>SUM(L94:N94)</f>
        <v>0.26849315071012825</v>
      </c>
    </row>
    <row r="95" spans="1:16" s="1" customFormat="1" ht="12" thickBot="1">
      <c r="C95" s="4"/>
      <c r="H95" s="3"/>
      <c r="I95" s="3"/>
      <c r="J95" s="3"/>
      <c r="K95" s="3"/>
      <c r="L95" s="5"/>
      <c r="M95" s="5"/>
      <c r="N95" s="5"/>
      <c r="O95" s="5"/>
      <c r="P95" s="231"/>
    </row>
    <row r="96" spans="1:16" s="2" customFormat="1" ht="22.5" customHeight="1" thickBot="1">
      <c r="A96" s="1"/>
      <c r="C96" s="81"/>
      <c r="D96" s="81"/>
      <c r="E96" s="317" t="s">
        <v>375</v>
      </c>
      <c r="F96" s="318"/>
      <c r="G96" s="69" t="s">
        <v>668</v>
      </c>
      <c r="H96" s="323" t="s">
        <v>4</v>
      </c>
      <c r="I96" s="324"/>
      <c r="J96" s="325"/>
      <c r="K96" s="69" t="s">
        <v>668</v>
      </c>
      <c r="L96" s="90">
        <f>SUM(L92:L95)</f>
        <v>0.26849315071012825</v>
      </c>
      <c r="M96" s="90">
        <f>SUM(M92:M95)</f>
        <v>0</v>
      </c>
      <c r="N96" s="90">
        <f>SUM(N92:N95)</f>
        <v>0</v>
      </c>
      <c r="O96" s="90">
        <f>SUM(O92:O95)</f>
        <v>0.26849315071012825</v>
      </c>
      <c r="P96" s="246"/>
    </row>
    <row r="97" spans="1:16" s="1" customFormat="1">
      <c r="A97" s="2"/>
      <c r="C97" s="4"/>
      <c r="H97" s="3"/>
      <c r="I97" s="3"/>
      <c r="J97" s="3"/>
      <c r="K97" s="3"/>
      <c r="L97" s="79"/>
      <c r="M97" s="88">
        <f>SUM(M96:N96)</f>
        <v>0</v>
      </c>
      <c r="N97" s="79"/>
      <c r="O97" s="79"/>
      <c r="P97" s="232"/>
    </row>
    <row r="98" spans="1:16" s="1" customFormat="1">
      <c r="A98" s="2"/>
      <c r="C98" s="4"/>
      <c r="H98" s="3"/>
      <c r="I98" s="3"/>
      <c r="J98" s="3"/>
      <c r="K98" s="3"/>
      <c r="L98" s="79"/>
      <c r="M98" s="88"/>
      <c r="N98" s="79"/>
      <c r="O98" s="79"/>
      <c r="P98" s="232"/>
    </row>
    <row r="99" spans="1:16" s="1" customFormat="1">
      <c r="A99" s="2"/>
      <c r="C99" s="4"/>
      <c r="H99" s="3"/>
      <c r="I99" s="3"/>
      <c r="J99" s="3"/>
      <c r="K99" s="3"/>
      <c r="L99" s="79"/>
      <c r="M99" s="88"/>
      <c r="N99" s="79"/>
      <c r="O99" s="79"/>
      <c r="P99" s="232"/>
    </row>
    <row r="100" spans="1:16" s="1" customFormat="1" ht="12" thickBot="1">
      <c r="C100" s="4"/>
      <c r="H100" s="3"/>
      <c r="I100" s="3"/>
      <c r="J100" s="3"/>
      <c r="K100" s="3"/>
      <c r="L100" s="79"/>
      <c r="M100" s="79"/>
      <c r="N100" s="79"/>
      <c r="O100" s="79"/>
      <c r="P100" s="231"/>
    </row>
    <row r="101" spans="1:16" ht="31.5" customHeight="1" thickBot="1">
      <c r="B101" s="168" t="s">
        <v>305</v>
      </c>
      <c r="C101" s="169" t="s">
        <v>306</v>
      </c>
      <c r="D101" s="168" t="s">
        <v>732</v>
      </c>
      <c r="E101" s="169" t="s">
        <v>307</v>
      </c>
      <c r="F101" s="168" t="s">
        <v>308</v>
      </c>
      <c r="G101" s="194" t="s">
        <v>741</v>
      </c>
      <c r="H101" s="170" t="s">
        <v>423</v>
      </c>
      <c r="I101" s="170" t="s">
        <v>310</v>
      </c>
      <c r="J101" s="170" t="s">
        <v>311</v>
      </c>
      <c r="K101" s="170" t="s">
        <v>312</v>
      </c>
      <c r="L101" s="171" t="s">
        <v>313</v>
      </c>
      <c r="M101" s="171" t="s">
        <v>3</v>
      </c>
      <c r="N101" s="171" t="s">
        <v>424</v>
      </c>
      <c r="O101" s="171" t="s">
        <v>425</v>
      </c>
    </row>
    <row r="102" spans="1:16" s="2" customFormat="1" ht="15.75" customHeight="1">
      <c r="A102" s="1"/>
      <c r="B102" s="269" t="s">
        <v>550</v>
      </c>
      <c r="C102" s="270"/>
      <c r="D102" s="270"/>
      <c r="E102" s="270"/>
      <c r="F102" s="270"/>
      <c r="G102" s="271"/>
      <c r="H102" s="50" t="s">
        <v>315</v>
      </c>
      <c r="I102" s="277" t="s">
        <v>550</v>
      </c>
      <c r="J102" s="278"/>
      <c r="K102" s="51" t="s">
        <v>315</v>
      </c>
      <c r="L102" s="227"/>
      <c r="M102" s="228"/>
      <c r="N102" s="228"/>
      <c r="O102" s="229" t="s">
        <v>510</v>
      </c>
      <c r="P102" s="231"/>
    </row>
    <row r="103" spans="1:16" ht="27" customHeight="1">
      <c r="B103" s="28">
        <v>1</v>
      </c>
      <c r="C103" s="35" t="s">
        <v>626</v>
      </c>
      <c r="D103" s="83"/>
      <c r="E103" s="28" t="s">
        <v>407</v>
      </c>
      <c r="F103" s="28" t="s">
        <v>93</v>
      </c>
      <c r="G103" s="28"/>
      <c r="H103" s="36">
        <v>2120</v>
      </c>
      <c r="I103" s="34" t="s">
        <v>500</v>
      </c>
      <c r="J103" s="34" t="s">
        <v>0</v>
      </c>
      <c r="K103" s="36">
        <v>2120</v>
      </c>
      <c r="L103" s="30">
        <v>93512</v>
      </c>
      <c r="M103" s="30">
        <v>44939.326191780819</v>
      </c>
      <c r="N103" s="30">
        <v>54657.673808219181</v>
      </c>
      <c r="O103" s="54">
        <f t="shared" ref="O103:O108" si="6">SUM(L103:N103)</f>
        <v>193109</v>
      </c>
    </row>
    <row r="104" spans="1:16" ht="27" customHeight="1">
      <c r="B104" s="28">
        <v>2</v>
      </c>
      <c r="C104" s="35" t="s">
        <v>629</v>
      </c>
      <c r="D104" s="83"/>
      <c r="E104" s="28" t="s">
        <v>407</v>
      </c>
      <c r="F104" s="28" t="s">
        <v>98</v>
      </c>
      <c r="G104" s="28"/>
      <c r="H104" s="36">
        <v>2110</v>
      </c>
      <c r="I104" s="34" t="s">
        <v>328</v>
      </c>
      <c r="J104" s="34" t="s">
        <v>0</v>
      </c>
      <c r="K104" s="36">
        <v>2110</v>
      </c>
      <c r="L104" s="30">
        <v>75835622</v>
      </c>
      <c r="M104" s="30">
        <v>25277993.683780823</v>
      </c>
      <c r="N104" s="30">
        <v>21961705.316219177</v>
      </c>
      <c r="O104" s="54">
        <f>SUM(L104:N104)</f>
        <v>123075321</v>
      </c>
    </row>
    <row r="105" spans="1:16" ht="27" customHeight="1">
      <c r="B105" s="28">
        <v>3</v>
      </c>
      <c r="C105" s="35" t="s">
        <v>631</v>
      </c>
      <c r="D105" s="83"/>
      <c r="E105" s="28" t="s">
        <v>407</v>
      </c>
      <c r="F105" s="28" t="s">
        <v>101</v>
      </c>
      <c r="G105" s="28"/>
      <c r="H105" s="36">
        <v>3893</v>
      </c>
      <c r="I105" s="34" t="s">
        <v>489</v>
      </c>
      <c r="J105" s="34" t="s">
        <v>0</v>
      </c>
      <c r="K105" s="36">
        <v>3615</v>
      </c>
      <c r="L105" s="30">
        <v>361455800.00000012</v>
      </c>
      <c r="M105" s="30">
        <v>328418096.90380895</v>
      </c>
      <c r="N105" s="30">
        <v>291121901.02441025</v>
      </c>
      <c r="O105" s="54">
        <f>SUM(L105:N105)</f>
        <v>980995797.92821932</v>
      </c>
    </row>
    <row r="106" spans="1:16" ht="27" customHeight="1">
      <c r="B106" s="28">
        <v>4</v>
      </c>
      <c r="C106" s="35" t="s">
        <v>627</v>
      </c>
      <c r="D106" s="83"/>
      <c r="E106" s="28" t="s">
        <v>407</v>
      </c>
      <c r="F106" s="28" t="s">
        <v>102</v>
      </c>
      <c r="G106" s="28"/>
      <c r="H106" s="36">
        <v>2424.84</v>
      </c>
      <c r="I106" s="34" t="s">
        <v>490</v>
      </c>
      <c r="J106" s="34" t="s">
        <v>0</v>
      </c>
      <c r="K106" s="36">
        <v>2365.84</v>
      </c>
      <c r="L106" s="30">
        <v>189922153.99999997</v>
      </c>
      <c r="M106" s="30">
        <v>104005534.8339726</v>
      </c>
      <c r="N106" s="30">
        <v>95656723.166027397</v>
      </c>
      <c r="O106" s="54">
        <f t="shared" si="6"/>
        <v>389584412</v>
      </c>
    </row>
    <row r="107" spans="1:16" ht="25.5" customHeight="1">
      <c r="B107" s="28">
        <v>5</v>
      </c>
      <c r="C107" s="35" t="s">
        <v>630</v>
      </c>
      <c r="D107" s="83"/>
      <c r="E107" s="28" t="s">
        <v>407</v>
      </c>
      <c r="F107" s="28" t="s">
        <v>105</v>
      </c>
      <c r="G107" s="28"/>
      <c r="H107" s="36">
        <v>955</v>
      </c>
      <c r="I107" s="34" t="s">
        <v>501</v>
      </c>
      <c r="J107" s="34" t="s">
        <v>0</v>
      </c>
      <c r="K107" s="36">
        <v>802</v>
      </c>
      <c r="L107" s="30">
        <v>80185628</v>
      </c>
      <c r="M107" s="30">
        <v>55650566</v>
      </c>
      <c r="N107" s="30">
        <v>0</v>
      </c>
      <c r="O107" s="54">
        <f>SUM(L107:N107)</f>
        <v>135836194</v>
      </c>
    </row>
    <row r="108" spans="1:16" ht="25.5" customHeight="1">
      <c r="A108" s="2"/>
      <c r="B108" s="28">
        <v>6</v>
      </c>
      <c r="C108" s="35" t="s">
        <v>628</v>
      </c>
      <c r="D108" s="83"/>
      <c r="E108" s="28" t="s">
        <v>407</v>
      </c>
      <c r="F108" s="28" t="s">
        <v>106</v>
      </c>
      <c r="G108" s="28"/>
      <c r="H108" s="36">
        <v>3997</v>
      </c>
      <c r="I108" s="34" t="s">
        <v>502</v>
      </c>
      <c r="J108" s="34" t="s">
        <v>0</v>
      </c>
      <c r="K108" s="36">
        <v>3847.48</v>
      </c>
      <c r="L108" s="30">
        <v>384747685.59999979</v>
      </c>
      <c r="M108" s="30">
        <v>296477341.19079864</v>
      </c>
      <c r="N108" s="30">
        <v>221793842.65145892</v>
      </c>
      <c r="O108" s="54">
        <f t="shared" si="6"/>
        <v>903018869.4422574</v>
      </c>
      <c r="P108" s="232"/>
    </row>
    <row r="109" spans="1:16" s="1" customFormat="1" ht="12" thickBot="1">
      <c r="C109" s="4"/>
      <c r="H109" s="3"/>
      <c r="I109" s="3"/>
      <c r="J109" s="3"/>
      <c r="K109" s="3"/>
      <c r="L109" s="5"/>
      <c r="M109" s="5"/>
      <c r="N109" s="5"/>
      <c r="O109" s="5"/>
      <c r="P109" s="231"/>
    </row>
    <row r="110" spans="1:16" s="2" customFormat="1" ht="22.5" customHeight="1" thickBot="1">
      <c r="A110" s="1"/>
      <c r="C110" s="81"/>
      <c r="D110" s="81"/>
      <c r="E110" s="317" t="s">
        <v>407</v>
      </c>
      <c r="F110" s="318"/>
      <c r="G110" s="69" t="s">
        <v>668</v>
      </c>
      <c r="H110" s="323" t="s">
        <v>4</v>
      </c>
      <c r="I110" s="324"/>
      <c r="J110" s="325"/>
      <c r="K110" s="69" t="s">
        <v>668</v>
      </c>
      <c r="L110" s="90">
        <f>SUM(L103:L109)</f>
        <v>1092240401.5999999</v>
      </c>
      <c r="M110" s="90">
        <f>SUM(M103:M109)</f>
        <v>809874471.93855274</v>
      </c>
      <c r="N110" s="90">
        <f>SUM(N103:N109)</f>
        <v>630588829.83192396</v>
      </c>
      <c r="O110" s="90">
        <f>SUM(O103:O109)</f>
        <v>2532703703.3704767</v>
      </c>
      <c r="P110" s="246"/>
    </row>
    <row r="111" spans="1:16" s="1" customFormat="1">
      <c r="C111" s="4"/>
      <c r="H111" s="3"/>
      <c r="I111" s="3"/>
      <c r="J111" s="3"/>
      <c r="K111" s="3"/>
      <c r="L111" s="79"/>
      <c r="M111" s="88">
        <f>SUM(M110:N110)</f>
        <v>1440463301.7704768</v>
      </c>
      <c r="N111" s="79"/>
      <c r="O111" s="79"/>
      <c r="P111" s="231"/>
    </row>
    <row r="112" spans="1:16" s="1" customFormat="1">
      <c r="C112" s="4"/>
      <c r="H112" s="3"/>
      <c r="I112" s="3"/>
      <c r="J112" s="3"/>
      <c r="K112" s="3"/>
      <c r="L112" s="79"/>
      <c r="M112" s="79"/>
      <c r="N112" s="79"/>
      <c r="O112" s="79"/>
      <c r="P112" s="231"/>
    </row>
    <row r="113" spans="1:16" s="1" customFormat="1">
      <c r="C113" s="4"/>
      <c r="H113" s="3"/>
      <c r="I113" s="3"/>
      <c r="J113" s="3"/>
      <c r="K113" s="3"/>
      <c r="L113" s="79"/>
      <c r="M113" s="79"/>
      <c r="N113" s="79"/>
      <c r="O113" s="79"/>
      <c r="P113" s="231"/>
    </row>
    <row r="114" spans="1:16" s="1" customFormat="1" ht="12" thickBot="1">
      <c r="A114" s="2"/>
      <c r="C114" s="4"/>
      <c r="H114" s="3"/>
      <c r="I114" s="3"/>
      <c r="J114" s="3"/>
      <c r="K114" s="3"/>
      <c r="L114" s="79"/>
      <c r="M114" s="79"/>
      <c r="N114" s="79"/>
      <c r="O114" s="79"/>
      <c r="P114" s="232"/>
    </row>
    <row r="115" spans="1:16" ht="31.5" customHeight="1" thickBot="1">
      <c r="B115" s="168" t="s">
        <v>305</v>
      </c>
      <c r="C115" s="169" t="s">
        <v>306</v>
      </c>
      <c r="D115" s="168" t="s">
        <v>732</v>
      </c>
      <c r="E115" s="169" t="s">
        <v>307</v>
      </c>
      <c r="F115" s="168" t="s">
        <v>308</v>
      </c>
      <c r="G115" s="194" t="s">
        <v>741</v>
      </c>
      <c r="H115" s="170" t="s">
        <v>423</v>
      </c>
      <c r="I115" s="170" t="s">
        <v>310</v>
      </c>
      <c r="J115" s="170" t="s">
        <v>311</v>
      </c>
      <c r="K115" s="170" t="s">
        <v>312</v>
      </c>
      <c r="L115" s="171" t="s">
        <v>313</v>
      </c>
      <c r="M115" s="171" t="s">
        <v>3</v>
      </c>
      <c r="N115" s="171" t="s">
        <v>424</v>
      </c>
      <c r="O115" s="171" t="s">
        <v>425</v>
      </c>
    </row>
    <row r="116" spans="1:16" s="2" customFormat="1" ht="15.75" customHeight="1">
      <c r="A116" s="1"/>
      <c r="B116" s="269" t="s">
        <v>550</v>
      </c>
      <c r="C116" s="270"/>
      <c r="D116" s="270"/>
      <c r="E116" s="270"/>
      <c r="F116" s="270"/>
      <c r="G116" s="271"/>
      <c r="H116" s="50" t="s">
        <v>315</v>
      </c>
      <c r="I116" s="277" t="s">
        <v>550</v>
      </c>
      <c r="J116" s="278"/>
      <c r="K116" s="51" t="s">
        <v>315</v>
      </c>
      <c r="L116" s="227"/>
      <c r="M116" s="228"/>
      <c r="N116" s="228"/>
      <c r="O116" s="229" t="s">
        <v>510</v>
      </c>
      <c r="P116" s="231"/>
    </row>
    <row r="117" spans="1:16" ht="22.5" customHeight="1">
      <c r="A117" s="2"/>
      <c r="B117" s="309">
        <v>1</v>
      </c>
      <c r="C117" s="315" t="s">
        <v>819</v>
      </c>
      <c r="D117" s="189"/>
      <c r="E117" s="309" t="s">
        <v>365</v>
      </c>
      <c r="F117" s="261" t="s">
        <v>37</v>
      </c>
      <c r="G117" s="28"/>
      <c r="H117" s="313">
        <v>2758</v>
      </c>
      <c r="I117" s="34" t="s">
        <v>473</v>
      </c>
      <c r="J117" s="34" t="s">
        <v>0</v>
      </c>
      <c r="K117" s="36">
        <v>1379</v>
      </c>
      <c r="L117" s="30">
        <v>23228369.849315062</v>
      </c>
      <c r="M117" s="30">
        <v>2338958.6413691123</v>
      </c>
      <c r="N117" s="30">
        <v>2338959.3586308877</v>
      </c>
      <c r="O117" s="54">
        <f>SUM(L117:N117)</f>
        <v>27906287.849315062</v>
      </c>
      <c r="P117" s="232"/>
    </row>
    <row r="118" spans="1:16" ht="22.5" customHeight="1">
      <c r="A118" s="2"/>
      <c r="B118" s="310"/>
      <c r="C118" s="316"/>
      <c r="D118" s="190"/>
      <c r="E118" s="310"/>
      <c r="F118" s="28" t="s">
        <v>94</v>
      </c>
      <c r="G118" s="28"/>
      <c r="H118" s="314"/>
      <c r="I118" s="34" t="s">
        <v>474</v>
      </c>
      <c r="J118" s="34" t="s">
        <v>7</v>
      </c>
      <c r="K118" s="36">
        <v>788.7</v>
      </c>
      <c r="L118" s="30">
        <v>54409063</v>
      </c>
      <c r="M118" s="30">
        <v>5478241.058520548</v>
      </c>
      <c r="N118" s="30">
        <v>5478240.941479452</v>
      </c>
      <c r="O118" s="54">
        <f>SUM(L118:N118)</f>
        <v>65365545</v>
      </c>
      <c r="P118" s="232"/>
    </row>
    <row r="119" spans="1:16" ht="22.5" customHeight="1">
      <c r="B119" s="308">
        <v>2</v>
      </c>
      <c r="C119" s="312" t="s">
        <v>820</v>
      </c>
      <c r="D119" s="83">
        <v>3701</v>
      </c>
      <c r="E119" s="308" t="s">
        <v>365</v>
      </c>
      <c r="F119" s="28" t="s">
        <v>99</v>
      </c>
      <c r="G119" s="28"/>
      <c r="H119" s="311">
        <v>2172.4</v>
      </c>
      <c r="I119" s="34" t="s">
        <v>476</v>
      </c>
      <c r="J119" s="34" t="s">
        <v>0</v>
      </c>
      <c r="K119" s="36">
        <v>933.57</v>
      </c>
      <c r="L119" s="30">
        <v>64846305.696109571</v>
      </c>
      <c r="M119" s="30">
        <v>6543935.779945205</v>
      </c>
      <c r="N119" s="30">
        <v>6213865.220054795</v>
      </c>
      <c r="O119" s="54">
        <f t="shared" ref="O119:O127" si="7">SUM(L119:N119)</f>
        <v>77604106.696109563</v>
      </c>
    </row>
    <row r="120" spans="1:16" ht="22.5" customHeight="1">
      <c r="B120" s="308"/>
      <c r="C120" s="312"/>
      <c r="D120" s="83">
        <v>3702</v>
      </c>
      <c r="E120" s="308"/>
      <c r="F120" s="28" t="s">
        <v>100</v>
      </c>
      <c r="G120" s="28"/>
      <c r="H120" s="311"/>
      <c r="I120" s="34" t="s">
        <v>399</v>
      </c>
      <c r="J120" s="34" t="s">
        <v>7</v>
      </c>
      <c r="K120" s="36">
        <v>1077.19</v>
      </c>
      <c r="L120" s="30">
        <v>85256192.45315066</v>
      </c>
      <c r="M120" s="30">
        <v>8575549.2611458693</v>
      </c>
      <c r="N120" s="30">
        <v>8575548.7388541307</v>
      </c>
      <c r="O120" s="54">
        <f t="shared" si="7"/>
        <v>102407290.45315066</v>
      </c>
    </row>
    <row r="121" spans="1:16" ht="22.5" customHeight="1">
      <c r="B121" s="309">
        <v>3</v>
      </c>
      <c r="C121" s="282" t="s">
        <v>634</v>
      </c>
      <c r="D121" s="189"/>
      <c r="E121" s="309" t="s">
        <v>365</v>
      </c>
      <c r="F121" s="28" t="s">
        <v>107</v>
      </c>
      <c r="G121" s="28"/>
      <c r="H121" s="313">
        <v>3273</v>
      </c>
      <c r="I121" s="34" t="s">
        <v>393</v>
      </c>
      <c r="J121" s="34" t="s">
        <v>0</v>
      </c>
      <c r="K121" s="36">
        <v>1598</v>
      </c>
      <c r="L121" s="30">
        <v>127821315</v>
      </c>
      <c r="M121" s="30">
        <v>67814223.628670603</v>
      </c>
      <c r="N121" s="30">
        <v>58825137.566047214</v>
      </c>
      <c r="O121" s="54">
        <f>SUM(L121:N121)</f>
        <v>254460676.19471782</v>
      </c>
    </row>
    <row r="122" spans="1:16" ht="22.5" customHeight="1">
      <c r="B122" s="310"/>
      <c r="C122" s="283"/>
      <c r="D122" s="190"/>
      <c r="E122" s="310"/>
      <c r="F122" s="28" t="s">
        <v>108</v>
      </c>
      <c r="G122" s="28"/>
      <c r="H122" s="314"/>
      <c r="I122" s="34" t="s">
        <v>337</v>
      </c>
      <c r="J122" s="34" t="s">
        <v>7</v>
      </c>
      <c r="K122" s="36">
        <v>1584</v>
      </c>
      <c r="L122" s="30">
        <v>158468973.29999998</v>
      </c>
      <c r="M122" s="30">
        <v>206327101.07123992</v>
      </c>
      <c r="N122" s="30">
        <v>9851641.9379039072</v>
      </c>
      <c r="O122" s="54">
        <f>SUM(L122:N122)</f>
        <v>374647716.30914378</v>
      </c>
    </row>
    <row r="123" spans="1:16" ht="30" customHeight="1">
      <c r="A123" s="2"/>
      <c r="B123" s="28">
        <v>4</v>
      </c>
      <c r="C123" s="35" t="s">
        <v>633</v>
      </c>
      <c r="D123" s="83"/>
      <c r="E123" s="28" t="s">
        <v>365</v>
      </c>
      <c r="F123" s="28" t="s">
        <v>79</v>
      </c>
      <c r="G123" s="28"/>
      <c r="H123" s="36">
        <v>3568.05</v>
      </c>
      <c r="I123" s="34" t="s">
        <v>80</v>
      </c>
      <c r="J123" s="34" t="s">
        <v>0</v>
      </c>
      <c r="K123" s="36">
        <v>3568.05</v>
      </c>
      <c r="L123" s="30">
        <v>0</v>
      </c>
      <c r="M123" s="30">
        <v>0</v>
      </c>
      <c r="N123" s="30">
        <v>0</v>
      </c>
      <c r="O123" s="54">
        <f>SUM(L123:N123)</f>
        <v>0</v>
      </c>
      <c r="P123" s="232"/>
    </row>
    <row r="124" spans="1:16" ht="22.5" customHeight="1">
      <c r="B124" s="308">
        <v>5</v>
      </c>
      <c r="C124" s="305" t="s">
        <v>632</v>
      </c>
      <c r="D124" s="83"/>
      <c r="E124" s="308" t="s">
        <v>365</v>
      </c>
      <c r="F124" s="28" t="s">
        <v>468</v>
      </c>
      <c r="G124" s="28"/>
      <c r="H124" s="311">
        <v>3700.68</v>
      </c>
      <c r="I124" s="34" t="s">
        <v>478</v>
      </c>
      <c r="J124" s="34" t="s">
        <v>0</v>
      </c>
      <c r="K124" s="36">
        <v>1765.961</v>
      </c>
      <c r="L124" s="30">
        <v>0.13931506872177124</v>
      </c>
      <c r="M124" s="30">
        <v>0</v>
      </c>
      <c r="N124" s="30">
        <v>0</v>
      </c>
      <c r="O124" s="54">
        <f t="shared" si="7"/>
        <v>0.13931506872177124</v>
      </c>
    </row>
    <row r="125" spans="1:16" ht="22.5" customHeight="1">
      <c r="A125" s="2"/>
      <c r="B125" s="308"/>
      <c r="C125" s="305"/>
      <c r="D125" s="83"/>
      <c r="E125" s="308"/>
      <c r="F125" s="28" t="s">
        <v>469</v>
      </c>
      <c r="G125" s="28"/>
      <c r="H125" s="311"/>
      <c r="I125" s="34" t="s">
        <v>74</v>
      </c>
      <c r="J125" s="34" t="s">
        <v>7</v>
      </c>
      <c r="K125" s="36">
        <v>590.5</v>
      </c>
      <c r="L125" s="30">
        <v>0</v>
      </c>
      <c r="M125" s="30">
        <v>0</v>
      </c>
      <c r="N125" s="30">
        <v>0</v>
      </c>
      <c r="O125" s="54">
        <f t="shared" si="7"/>
        <v>0</v>
      </c>
      <c r="P125" s="232"/>
    </row>
    <row r="126" spans="1:16" ht="22.5" customHeight="1">
      <c r="B126" s="308"/>
      <c r="C126" s="305"/>
      <c r="D126" s="83"/>
      <c r="E126" s="308"/>
      <c r="F126" s="28" t="s">
        <v>470</v>
      </c>
      <c r="G126" s="28"/>
      <c r="H126" s="311"/>
      <c r="I126" s="34" t="s">
        <v>39</v>
      </c>
      <c r="J126" s="34" t="s">
        <v>133</v>
      </c>
      <c r="K126" s="36">
        <v>1300</v>
      </c>
      <c r="L126" s="30">
        <v>0</v>
      </c>
      <c r="M126" s="30">
        <v>0</v>
      </c>
      <c r="N126" s="30">
        <v>0</v>
      </c>
      <c r="O126" s="54">
        <f t="shared" si="7"/>
        <v>0</v>
      </c>
    </row>
    <row r="127" spans="1:16" ht="22.5" customHeight="1">
      <c r="B127" s="308"/>
      <c r="C127" s="305"/>
      <c r="D127" s="83"/>
      <c r="E127" s="308"/>
      <c r="F127" s="28" t="s">
        <v>471</v>
      </c>
      <c r="G127" s="28"/>
      <c r="H127" s="311"/>
      <c r="I127" s="34" t="s">
        <v>479</v>
      </c>
      <c r="J127" s="34" t="s">
        <v>134</v>
      </c>
      <c r="K127" s="36">
        <v>44.22</v>
      </c>
      <c r="L127" s="30">
        <v>0</v>
      </c>
      <c r="M127" s="30">
        <v>-2.8421332331961147E-2</v>
      </c>
      <c r="N127" s="30">
        <v>2.8421332331961147E-2</v>
      </c>
      <c r="O127" s="54">
        <f t="shared" si="7"/>
        <v>0</v>
      </c>
    </row>
    <row r="128" spans="1:16" ht="26.25" customHeight="1">
      <c r="B128" s="56">
        <v>6</v>
      </c>
      <c r="C128" s="220" t="s">
        <v>635</v>
      </c>
      <c r="D128" s="83"/>
      <c r="E128" s="28" t="s">
        <v>365</v>
      </c>
      <c r="F128" s="28" t="s">
        <v>116</v>
      </c>
      <c r="G128" s="28"/>
      <c r="H128" s="29">
        <v>5422.24</v>
      </c>
      <c r="I128" s="31" t="s">
        <v>519</v>
      </c>
      <c r="J128" s="28" t="s">
        <v>0</v>
      </c>
      <c r="K128" s="36">
        <v>5422.24</v>
      </c>
      <c r="L128" s="30">
        <v>0</v>
      </c>
      <c r="M128" s="30">
        <v>0</v>
      </c>
      <c r="N128" s="30">
        <v>0</v>
      </c>
      <c r="O128" s="54">
        <f>SUM(L128:N128)</f>
        <v>0</v>
      </c>
    </row>
    <row r="129" spans="1:16" ht="26.25" customHeight="1">
      <c r="B129" s="321">
        <v>7</v>
      </c>
      <c r="C129" s="305" t="s">
        <v>764</v>
      </c>
      <c r="D129" s="238"/>
      <c r="E129" s="28" t="s">
        <v>365</v>
      </c>
      <c r="F129" s="28" t="s">
        <v>748</v>
      </c>
      <c r="G129" s="28"/>
      <c r="H129" s="319">
        <v>3631.37</v>
      </c>
      <c r="I129" s="31" t="s">
        <v>807</v>
      </c>
      <c r="J129" s="28" t="s">
        <v>0</v>
      </c>
      <c r="K129" s="36">
        <v>540</v>
      </c>
      <c r="L129" s="30">
        <v>0</v>
      </c>
      <c r="M129" s="30">
        <v>0</v>
      </c>
      <c r="N129" s="30">
        <v>0</v>
      </c>
      <c r="O129" s="54">
        <f>SUM(L129:N129)</f>
        <v>0</v>
      </c>
    </row>
    <row r="130" spans="1:16" ht="26.25" customHeight="1">
      <c r="B130" s="322"/>
      <c r="C130" s="305"/>
      <c r="D130" s="238"/>
      <c r="E130" s="28" t="s">
        <v>365</v>
      </c>
      <c r="F130" s="28" t="s">
        <v>803</v>
      </c>
      <c r="G130" s="28"/>
      <c r="H130" s="320"/>
      <c r="I130" s="31" t="s">
        <v>808</v>
      </c>
      <c r="J130" s="28" t="s">
        <v>7</v>
      </c>
      <c r="K130" s="36">
        <v>3091.37</v>
      </c>
      <c r="L130" s="30">
        <v>0</v>
      </c>
      <c r="M130" s="30">
        <v>0</v>
      </c>
      <c r="N130" s="30">
        <v>0</v>
      </c>
      <c r="O130" s="54">
        <f>SUM(L130:N130)</f>
        <v>0</v>
      </c>
    </row>
    <row r="131" spans="1:16" s="1" customFormat="1" ht="12" thickBot="1">
      <c r="C131" s="4"/>
      <c r="H131" s="3"/>
      <c r="I131" s="3"/>
      <c r="J131" s="3"/>
      <c r="K131" s="3"/>
      <c r="L131" s="5"/>
      <c r="M131" s="5"/>
      <c r="N131" s="5"/>
      <c r="O131" s="5"/>
      <c r="P131" s="231"/>
    </row>
    <row r="132" spans="1:16" s="2" customFormat="1" ht="22.5" customHeight="1" thickBot="1">
      <c r="A132" s="1"/>
      <c r="C132" s="81"/>
      <c r="D132" s="81"/>
      <c r="E132" s="317" t="s">
        <v>365</v>
      </c>
      <c r="F132" s="318"/>
      <c r="G132" s="69" t="s">
        <v>668</v>
      </c>
      <c r="H132" s="323" t="s">
        <v>4</v>
      </c>
      <c r="I132" s="324"/>
      <c r="J132" s="325"/>
      <c r="K132" s="69" t="s">
        <v>668</v>
      </c>
      <c r="L132" s="90">
        <f>SUM(L117:L131)</f>
        <v>514030219.43789035</v>
      </c>
      <c r="M132" s="90">
        <f>SUM(M117:M131)</f>
        <v>297078009.41246992</v>
      </c>
      <c r="N132" s="90">
        <f>SUM(N117:N131)</f>
        <v>91283393.791391715</v>
      </c>
      <c r="O132" s="90">
        <f>SUM(O117:O131)</f>
        <v>902391622.641752</v>
      </c>
      <c r="P132" s="246"/>
    </row>
    <row r="133" spans="1:16" s="1" customFormat="1">
      <c r="C133" s="4"/>
      <c r="H133" s="3"/>
      <c r="I133" s="3"/>
      <c r="J133" s="3"/>
      <c r="K133" s="3"/>
      <c r="L133" s="79"/>
      <c r="M133" s="88">
        <f>SUM(M132:N132)</f>
        <v>388361403.20386165</v>
      </c>
      <c r="N133" s="79"/>
      <c r="O133" s="79"/>
      <c r="P133" s="231"/>
    </row>
    <row r="134" spans="1:16" s="1" customFormat="1">
      <c r="C134" s="4"/>
      <c r="H134" s="3"/>
      <c r="I134" s="3"/>
      <c r="J134" s="3"/>
      <c r="K134" s="3"/>
      <c r="L134" s="79"/>
      <c r="M134" s="79"/>
      <c r="N134" s="79"/>
      <c r="O134" s="79"/>
      <c r="P134" s="231"/>
    </row>
    <row r="135" spans="1:16" s="1" customFormat="1">
      <c r="C135" s="4"/>
      <c r="H135" s="3"/>
      <c r="I135" s="3"/>
      <c r="J135" s="3"/>
      <c r="K135" s="3"/>
      <c r="L135" s="79"/>
      <c r="M135" s="79"/>
      <c r="N135" s="79"/>
      <c r="O135" s="79"/>
      <c r="P135" s="231"/>
    </row>
    <row r="136" spans="1:16" s="1" customFormat="1" ht="12" thickBot="1">
      <c r="C136" s="4"/>
      <c r="H136" s="3"/>
      <c r="I136" s="3"/>
      <c r="J136" s="3"/>
      <c r="K136" s="3"/>
      <c r="L136" s="79"/>
      <c r="M136" s="79"/>
      <c r="N136" s="79"/>
      <c r="O136" s="79"/>
      <c r="P136" s="231"/>
    </row>
    <row r="137" spans="1:16" ht="31.5" customHeight="1" thickBot="1">
      <c r="B137" s="168" t="s">
        <v>305</v>
      </c>
      <c r="C137" s="169" t="s">
        <v>306</v>
      </c>
      <c r="D137" s="168" t="s">
        <v>732</v>
      </c>
      <c r="E137" s="169" t="s">
        <v>307</v>
      </c>
      <c r="F137" s="168" t="s">
        <v>308</v>
      </c>
      <c r="G137" s="194" t="s">
        <v>741</v>
      </c>
      <c r="H137" s="170" t="s">
        <v>423</v>
      </c>
      <c r="I137" s="170" t="s">
        <v>310</v>
      </c>
      <c r="J137" s="170" t="s">
        <v>311</v>
      </c>
      <c r="K137" s="170" t="s">
        <v>312</v>
      </c>
      <c r="L137" s="171" t="s">
        <v>313</v>
      </c>
      <c r="M137" s="171" t="s">
        <v>3</v>
      </c>
      <c r="N137" s="171" t="s">
        <v>424</v>
      </c>
      <c r="O137" s="171" t="s">
        <v>425</v>
      </c>
    </row>
    <row r="138" spans="1:16" s="2" customFormat="1" ht="15.75" customHeight="1">
      <c r="A138" s="1"/>
      <c r="B138" s="269" t="s">
        <v>550</v>
      </c>
      <c r="C138" s="270"/>
      <c r="D138" s="270"/>
      <c r="E138" s="270"/>
      <c r="F138" s="270"/>
      <c r="G138" s="271"/>
      <c r="H138" s="50" t="s">
        <v>315</v>
      </c>
      <c r="I138" s="277" t="s">
        <v>550</v>
      </c>
      <c r="J138" s="278"/>
      <c r="K138" s="51" t="s">
        <v>315</v>
      </c>
      <c r="L138" s="227"/>
      <c r="M138" s="228"/>
      <c r="N138" s="228"/>
      <c r="O138" s="229" t="s">
        <v>510</v>
      </c>
      <c r="P138" s="231"/>
    </row>
    <row r="139" spans="1:16" ht="22.5" customHeight="1">
      <c r="B139" s="308">
        <v>1</v>
      </c>
      <c r="C139" s="305" t="s">
        <v>636</v>
      </c>
      <c r="D139" s="191"/>
      <c r="E139" s="308" t="s">
        <v>406</v>
      </c>
      <c r="F139" s="28" t="s">
        <v>110</v>
      </c>
      <c r="G139" s="28"/>
      <c r="H139" s="329">
        <v>2904</v>
      </c>
      <c r="I139" s="34" t="s">
        <v>111</v>
      </c>
      <c r="J139" s="34" t="s">
        <v>0</v>
      </c>
      <c r="K139" s="36">
        <v>1452</v>
      </c>
      <c r="L139" s="30">
        <v>145199999.99999997</v>
      </c>
      <c r="M139" s="30">
        <v>138792082.83517209</v>
      </c>
      <c r="N139" s="30">
        <v>56609387.95934847</v>
      </c>
      <c r="O139" s="54">
        <f>SUM(L139:N139)</f>
        <v>340601470.7945205</v>
      </c>
    </row>
    <row r="140" spans="1:16" ht="22.5" customHeight="1">
      <c r="B140" s="308"/>
      <c r="C140" s="305"/>
      <c r="D140" s="190"/>
      <c r="E140" s="308"/>
      <c r="F140" s="28" t="s">
        <v>112</v>
      </c>
      <c r="G140" s="28"/>
      <c r="H140" s="314"/>
      <c r="I140" s="34" t="s">
        <v>480</v>
      </c>
      <c r="J140" s="34" t="s">
        <v>7</v>
      </c>
      <c r="K140" s="36">
        <v>1452</v>
      </c>
      <c r="L140" s="30">
        <v>145200000</v>
      </c>
      <c r="M140" s="30">
        <v>152445565.11446577</v>
      </c>
      <c r="N140" s="30">
        <v>71157736.885534242</v>
      </c>
      <c r="O140" s="54">
        <f>SUM(L140:N140)</f>
        <v>368803302</v>
      </c>
    </row>
    <row r="141" spans="1:16" s="1" customFormat="1" ht="12" thickBot="1">
      <c r="C141" s="4"/>
      <c r="H141" s="3"/>
      <c r="I141" s="3"/>
      <c r="J141" s="3"/>
      <c r="K141" s="3"/>
      <c r="L141" s="5"/>
      <c r="M141" s="5"/>
      <c r="N141" s="5"/>
      <c r="O141" s="5"/>
      <c r="P141" s="231"/>
    </row>
    <row r="142" spans="1:16" s="2" customFormat="1" ht="22.5" customHeight="1" thickBot="1">
      <c r="A142" s="1"/>
      <c r="C142" s="81"/>
      <c r="D142" s="81"/>
      <c r="E142" s="317" t="s">
        <v>406</v>
      </c>
      <c r="F142" s="318"/>
      <c r="G142" s="69" t="s">
        <v>668</v>
      </c>
      <c r="H142" s="323" t="s">
        <v>4</v>
      </c>
      <c r="I142" s="324"/>
      <c r="J142" s="325"/>
      <c r="K142" s="69" t="s">
        <v>668</v>
      </c>
      <c r="L142" s="90">
        <f>SUM(L139:L141)</f>
        <v>290400000</v>
      </c>
      <c r="M142" s="90">
        <f>SUM(M139:M141)</f>
        <v>291237647.94963789</v>
      </c>
      <c r="N142" s="90">
        <f>SUM(N139:N141)</f>
        <v>127767124.84488271</v>
      </c>
      <c r="O142" s="90">
        <f>SUM(O139:O141)</f>
        <v>709404772.7945205</v>
      </c>
      <c r="P142" s="246"/>
    </row>
    <row r="143" spans="1:16" s="1" customFormat="1">
      <c r="C143" s="4"/>
      <c r="H143" s="3"/>
      <c r="L143" s="79"/>
      <c r="M143" s="88">
        <f>SUM(M142:N142)</f>
        <v>419004772.79452062</v>
      </c>
      <c r="N143" s="79"/>
      <c r="O143" s="79"/>
      <c r="P143" s="231"/>
    </row>
    <row r="144" spans="1:16" s="1" customFormat="1">
      <c r="C144" s="4"/>
      <c r="H144" s="3"/>
      <c r="L144" s="79"/>
      <c r="M144" s="88"/>
      <c r="N144" s="79"/>
      <c r="O144" s="79"/>
      <c r="P144" s="231"/>
    </row>
    <row r="145" spans="1:16" s="1" customFormat="1">
      <c r="C145" s="4"/>
      <c r="H145" s="3"/>
      <c r="L145" s="79"/>
      <c r="M145" s="88"/>
      <c r="N145" s="79"/>
      <c r="O145" s="79"/>
      <c r="P145" s="231"/>
    </row>
    <row r="146" spans="1:16" s="1" customFormat="1" ht="12" thickBot="1">
      <c r="C146" s="4"/>
      <c r="H146" s="3"/>
      <c r="L146" s="79"/>
      <c r="M146" s="79"/>
      <c r="N146" s="79"/>
      <c r="O146" s="79"/>
      <c r="P146" s="231"/>
    </row>
    <row r="147" spans="1:16" s="2" customFormat="1" ht="22.5" customHeight="1" thickBot="1">
      <c r="A147" s="1"/>
      <c r="C147" s="333" t="s">
        <v>733</v>
      </c>
      <c r="D147" s="334"/>
      <c r="E147" s="335"/>
      <c r="F147" s="336"/>
      <c r="G147" s="1"/>
      <c r="H147" s="317" t="s">
        <v>463</v>
      </c>
      <c r="I147" s="342"/>
      <c r="J147" s="318"/>
      <c r="K147" s="69" t="s">
        <v>668</v>
      </c>
      <c r="L147" s="90">
        <f>SUM(L8+L40+L85+L96+L110+L132+L142)</f>
        <v>5606439732.8617277</v>
      </c>
      <c r="M147" s="90">
        <f>SUM(M8+M40+M85+M96+M110+M132+M142)</f>
        <v>3649900030.8328447</v>
      </c>
      <c r="N147" s="90">
        <f>SUM(N8+N40+N85+N96+N110+N132+N142)</f>
        <v>2169794671.9438701</v>
      </c>
      <c r="O147" s="90">
        <f>SUM(L147+M148)</f>
        <v>11426134435.638443</v>
      </c>
      <c r="P147" s="231"/>
    </row>
    <row r="148" spans="1:16" ht="22.5" customHeight="1" thickBot="1">
      <c r="C148" s="337"/>
      <c r="D148" s="338"/>
      <c r="E148" s="339"/>
      <c r="F148" s="340"/>
      <c r="G148" s="1"/>
      <c r="H148" s="317" t="s">
        <v>509</v>
      </c>
      <c r="I148" s="342"/>
      <c r="J148" s="318"/>
      <c r="K148" s="288" t="s">
        <v>668</v>
      </c>
      <c r="L148" s="289"/>
      <c r="M148" s="92">
        <f>SUM(M147+N147)</f>
        <v>5819694702.7767143</v>
      </c>
      <c r="N148" s="93"/>
      <c r="O148" s="91" t="s">
        <v>550</v>
      </c>
    </row>
    <row r="149" spans="1:16" ht="14.25" customHeight="1"/>
    <row r="150" spans="1:16"/>
    <row r="151" spans="1:16"/>
    <row r="152" spans="1:16" hidden="1">
      <c r="I152" s="11" t="s">
        <v>526</v>
      </c>
    </row>
    <row r="153" spans="1:16"/>
    <row r="154" spans="1:16" hidden="1"/>
    <row r="155" spans="1:16" hidden="1"/>
    <row r="156" spans="1:16" hidden="1"/>
    <row r="157" spans="1:16" hidden="1"/>
    <row r="158" spans="1:16" hidden="1"/>
    <row r="159" spans="1:16" hidden="1"/>
    <row r="160" spans="1:16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</sheetData>
  <sortState ref="B50:AC101">
    <sortCondition ref="C49"/>
  </sortState>
  <mergeCells count="125">
    <mergeCell ref="E33:E36"/>
    <mergeCell ref="D33:D36"/>
    <mergeCell ref="E37:E38"/>
    <mergeCell ref="E71:E72"/>
    <mergeCell ref="B139:B140"/>
    <mergeCell ref="E139:E140"/>
    <mergeCell ref="E20:E21"/>
    <mergeCell ref="E40:F40"/>
    <mergeCell ref="C33:C36"/>
    <mergeCell ref="B102:G102"/>
    <mergeCell ref="B81:B82"/>
    <mergeCell ref="C68:C69"/>
    <mergeCell ref="C71:C72"/>
    <mergeCell ref="E124:E127"/>
    <mergeCell ref="C23:C25"/>
    <mergeCell ref="B23:B25"/>
    <mergeCell ref="C27:C28"/>
    <mergeCell ref="E142:F142"/>
    <mergeCell ref="H132:J132"/>
    <mergeCell ref="H142:J142"/>
    <mergeCell ref="H147:J147"/>
    <mergeCell ref="H75:H76"/>
    <mergeCell ref="H68:H69"/>
    <mergeCell ref="H64:H65"/>
    <mergeCell ref="E73:E74"/>
    <mergeCell ref="I91:J91"/>
    <mergeCell ref="E81:E82"/>
    <mergeCell ref="B116:G116"/>
    <mergeCell ref="C79:C80"/>
    <mergeCell ref="B79:B80"/>
    <mergeCell ref="E79:E80"/>
    <mergeCell ref="B71:B72"/>
    <mergeCell ref="C73:C74"/>
    <mergeCell ref="H85:J85"/>
    <mergeCell ref="B73:B74"/>
    <mergeCell ref="H139:H140"/>
    <mergeCell ref="B68:B69"/>
    <mergeCell ref="B75:B76"/>
    <mergeCell ref="H40:J40"/>
    <mergeCell ref="H53:H54"/>
    <mergeCell ref="H37:H38"/>
    <mergeCell ref="I46:J46"/>
    <mergeCell ref="D20:D21"/>
    <mergeCell ref="C37:C38"/>
    <mergeCell ref="B37:B38"/>
    <mergeCell ref="C49:C50"/>
    <mergeCell ref="B53:B54"/>
    <mergeCell ref="E53:E54"/>
    <mergeCell ref="C53:C54"/>
    <mergeCell ref="B46:G46"/>
    <mergeCell ref="B66:B67"/>
    <mergeCell ref="B20:B21"/>
    <mergeCell ref="B33:B36"/>
    <mergeCell ref="K148:L148"/>
    <mergeCell ref="C147:F148"/>
    <mergeCell ref="C139:C140"/>
    <mergeCell ref="I138:J138"/>
    <mergeCell ref="H49:H50"/>
    <mergeCell ref="C47:C48"/>
    <mergeCell ref="B47:B48"/>
    <mergeCell ref="E47:E48"/>
    <mergeCell ref="B64:B65"/>
    <mergeCell ref="C64:C65"/>
    <mergeCell ref="E64:E65"/>
    <mergeCell ref="H79:H80"/>
    <mergeCell ref="H47:H48"/>
    <mergeCell ref="C75:C76"/>
    <mergeCell ref="B49:B50"/>
    <mergeCell ref="H110:J110"/>
    <mergeCell ref="I102:J102"/>
    <mergeCell ref="C66:C67"/>
    <mergeCell ref="C92:C94"/>
    <mergeCell ref="H148:J148"/>
    <mergeCell ref="I5:J5"/>
    <mergeCell ref="E8:F8"/>
    <mergeCell ref="H8:J8"/>
    <mergeCell ref="H23:H25"/>
    <mergeCell ref="E23:E25"/>
    <mergeCell ref="I14:J14"/>
    <mergeCell ref="B27:B28"/>
    <mergeCell ref="E27:E28"/>
    <mergeCell ref="H27:H28"/>
    <mergeCell ref="C15:C16"/>
    <mergeCell ref="B15:B16"/>
    <mergeCell ref="E15:E16"/>
    <mergeCell ref="H15:H16"/>
    <mergeCell ref="H20:H21"/>
    <mergeCell ref="B5:G5"/>
    <mergeCell ref="B14:G14"/>
    <mergeCell ref="C20:C21"/>
    <mergeCell ref="I116:J116"/>
    <mergeCell ref="C81:C82"/>
    <mergeCell ref="H81:H82"/>
    <mergeCell ref="E92:E94"/>
    <mergeCell ref="E66:E67"/>
    <mergeCell ref="E85:F85"/>
    <mergeCell ref="E96:F96"/>
    <mergeCell ref="E110:F110"/>
    <mergeCell ref="H96:J96"/>
    <mergeCell ref="E75:E76"/>
    <mergeCell ref="B91:G91"/>
    <mergeCell ref="B92:B94"/>
    <mergeCell ref="E68:E69"/>
    <mergeCell ref="H92:H94"/>
    <mergeCell ref="H66:H67"/>
    <mergeCell ref="H124:H127"/>
    <mergeCell ref="B138:G138"/>
    <mergeCell ref="C119:C120"/>
    <mergeCell ref="B119:B120"/>
    <mergeCell ref="C121:C122"/>
    <mergeCell ref="B121:B122"/>
    <mergeCell ref="E121:E122"/>
    <mergeCell ref="H121:H122"/>
    <mergeCell ref="C117:C118"/>
    <mergeCell ref="B117:B118"/>
    <mergeCell ref="E117:E118"/>
    <mergeCell ref="H117:H118"/>
    <mergeCell ref="H119:H120"/>
    <mergeCell ref="E119:E120"/>
    <mergeCell ref="E132:F132"/>
    <mergeCell ref="H129:H130"/>
    <mergeCell ref="C129:C130"/>
    <mergeCell ref="B129:B130"/>
    <mergeCell ref="C124:C127"/>
    <mergeCell ref="B124:B127"/>
  </mergeCells>
  <dataValidations disablePrompts="1" count="3">
    <dataValidation type="custom" allowBlank="1" showInputMessage="1" showErrorMessage="1" sqref="L132:O133 L40:O41 L8:O9 L96:O97 L110:O111 L85:O86 K147:O148 L142:O143">
      <formula1>" "</formula1>
    </dataValidation>
    <dataValidation allowBlank="1" showInputMessage="1" showErrorMessage="1" prompt="Cogen &#10;Simbholi Sugars&#10;V-66 &amp; 67&#10;VII-52 &amp; 53&#10;&#10;Chilwaria Sugar (unit of Simbholi)&#10;Mod Y-13 &amp; 14&#10;" sqref="C117:C120"/>
    <dataValidation allowBlank="1" showInputMessage="1" showErrorMessage="1" prompt="V-66 is in cane also, as chadha sugar, FR/closed" sqref="F117"/>
  </dataValidations>
  <pageMargins left="0.7" right="0.7" top="0.75" bottom="0.75" header="0.3" footer="0.3"/>
  <pageSetup scale="69" orientation="landscape" r:id="rId1"/>
  <rowBreaks count="2" manualBreakCount="2">
    <brk id="72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>
    <tabColor theme="9" tint="0.59999389629810485"/>
  </sheetPr>
  <dimension ref="A1:WWF177"/>
  <sheetViews>
    <sheetView showGridLines="0" workbookViewId="0">
      <pane ySplit="5" topLeftCell="A50" activePane="bottomLeft" state="frozen"/>
      <selection pane="bottomLeft" activeCell="C62" sqref="C62:F63"/>
    </sheetView>
  </sheetViews>
  <sheetFormatPr defaultColWidth="0" defaultRowHeight="11.25" zeroHeight="1"/>
  <cols>
    <col min="1" max="1" width="3" style="85" customWidth="1"/>
    <col min="2" max="2" width="4.28515625" style="11" customWidth="1"/>
    <col min="3" max="3" width="50.5703125" style="14" customWidth="1"/>
    <col min="4" max="4" width="6.7109375" style="11" customWidth="1"/>
    <col min="5" max="5" width="10.28515625" style="11" bestFit="1" customWidth="1"/>
    <col min="6" max="7" width="6.7109375" style="1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4.7109375" style="231" customWidth="1"/>
    <col min="17" max="259" width="9.140625" style="11" hidden="1"/>
    <col min="260" max="260" width="4.28515625" style="11" hidden="1"/>
    <col min="261" max="261" width="34.7109375" style="11" hidden="1"/>
    <col min="262" max="262" width="13.140625" style="11" hidden="1"/>
    <col min="263" max="263" width="6.7109375" style="11" hidden="1"/>
    <col min="264" max="264" width="10" style="11" hidden="1"/>
    <col min="265" max="265" width="11" style="11" hidden="1"/>
    <col min="266" max="266" width="4.5703125" style="11" hidden="1"/>
    <col min="267" max="267" width="9.7109375" style="11" hidden="1"/>
    <col min="268" max="268" width="13" style="11" hidden="1"/>
    <col min="269" max="269" width="12" style="11" hidden="1"/>
    <col min="270" max="270" width="11.7109375" style="11" hidden="1"/>
    <col min="271" max="271" width="13.140625" style="11" hidden="1"/>
    <col min="272" max="515" width="9.140625" style="11" hidden="1"/>
    <col min="516" max="516" width="4.28515625" style="11" hidden="1"/>
    <col min="517" max="517" width="34.7109375" style="11" hidden="1"/>
    <col min="518" max="518" width="13.140625" style="11" hidden="1"/>
    <col min="519" max="519" width="6.7109375" style="11" hidden="1"/>
    <col min="520" max="520" width="10" style="11" hidden="1"/>
    <col min="521" max="521" width="11" style="11" hidden="1"/>
    <col min="522" max="522" width="4.5703125" style="11" hidden="1"/>
    <col min="523" max="523" width="9.7109375" style="11" hidden="1"/>
    <col min="524" max="524" width="13" style="11" hidden="1"/>
    <col min="525" max="525" width="12" style="11" hidden="1"/>
    <col min="526" max="526" width="11.7109375" style="11" hidden="1"/>
    <col min="527" max="527" width="13.140625" style="11" hidden="1"/>
    <col min="528" max="771" width="9.140625" style="11" hidden="1"/>
    <col min="772" max="772" width="4.28515625" style="11" hidden="1"/>
    <col min="773" max="773" width="34.7109375" style="11" hidden="1"/>
    <col min="774" max="774" width="13.140625" style="11" hidden="1"/>
    <col min="775" max="775" width="6.7109375" style="11" hidden="1"/>
    <col min="776" max="776" width="10" style="11" hidden="1"/>
    <col min="777" max="777" width="11" style="11" hidden="1"/>
    <col min="778" max="778" width="4.5703125" style="11" hidden="1"/>
    <col min="779" max="779" width="9.7109375" style="11" hidden="1"/>
    <col min="780" max="780" width="13" style="11" hidden="1"/>
    <col min="781" max="781" width="12" style="11" hidden="1"/>
    <col min="782" max="782" width="11.7109375" style="11" hidden="1"/>
    <col min="783" max="783" width="13.140625" style="11" hidden="1"/>
    <col min="784" max="1027" width="9.140625" style="11" hidden="1"/>
    <col min="1028" max="1028" width="4.28515625" style="11" hidden="1"/>
    <col min="1029" max="1029" width="34.7109375" style="11" hidden="1"/>
    <col min="1030" max="1030" width="13.140625" style="11" hidden="1"/>
    <col min="1031" max="1031" width="6.7109375" style="11" hidden="1"/>
    <col min="1032" max="1032" width="10" style="11" hidden="1"/>
    <col min="1033" max="1033" width="11" style="11" hidden="1"/>
    <col min="1034" max="1034" width="4.5703125" style="11" hidden="1"/>
    <col min="1035" max="1035" width="9.7109375" style="11" hidden="1"/>
    <col min="1036" max="1036" width="13" style="11" hidden="1"/>
    <col min="1037" max="1037" width="12" style="11" hidden="1"/>
    <col min="1038" max="1038" width="11.7109375" style="11" hidden="1"/>
    <col min="1039" max="1039" width="13.140625" style="11" hidden="1"/>
    <col min="1040" max="1283" width="9.140625" style="11" hidden="1"/>
    <col min="1284" max="1284" width="4.28515625" style="11" hidden="1"/>
    <col min="1285" max="1285" width="34.7109375" style="11" hidden="1"/>
    <col min="1286" max="1286" width="13.140625" style="11" hidden="1"/>
    <col min="1287" max="1287" width="6.7109375" style="11" hidden="1"/>
    <col min="1288" max="1288" width="10" style="11" hidden="1"/>
    <col min="1289" max="1289" width="11" style="11" hidden="1"/>
    <col min="1290" max="1290" width="4.5703125" style="11" hidden="1"/>
    <col min="1291" max="1291" width="9.7109375" style="11" hidden="1"/>
    <col min="1292" max="1292" width="13" style="11" hidden="1"/>
    <col min="1293" max="1293" width="12" style="11" hidden="1"/>
    <col min="1294" max="1294" width="11.7109375" style="11" hidden="1"/>
    <col min="1295" max="1295" width="13.140625" style="11" hidden="1"/>
    <col min="1296" max="1539" width="9.140625" style="11" hidden="1"/>
    <col min="1540" max="1540" width="4.28515625" style="11" hidden="1"/>
    <col min="1541" max="1541" width="34.7109375" style="11" hidden="1"/>
    <col min="1542" max="1542" width="13.140625" style="11" hidden="1"/>
    <col min="1543" max="1543" width="6.7109375" style="11" hidden="1"/>
    <col min="1544" max="1544" width="10" style="11" hidden="1"/>
    <col min="1545" max="1545" width="11" style="11" hidden="1"/>
    <col min="1546" max="1546" width="4.5703125" style="11" hidden="1"/>
    <col min="1547" max="1547" width="9.7109375" style="11" hidden="1"/>
    <col min="1548" max="1548" width="13" style="11" hidden="1"/>
    <col min="1549" max="1549" width="12" style="11" hidden="1"/>
    <col min="1550" max="1550" width="11.7109375" style="11" hidden="1"/>
    <col min="1551" max="1551" width="13.140625" style="11" hidden="1"/>
    <col min="1552" max="1795" width="9.140625" style="11" hidden="1"/>
    <col min="1796" max="1796" width="4.28515625" style="11" hidden="1"/>
    <col min="1797" max="1797" width="34.7109375" style="11" hidden="1"/>
    <col min="1798" max="1798" width="13.140625" style="11" hidden="1"/>
    <col min="1799" max="1799" width="6.7109375" style="11" hidden="1"/>
    <col min="1800" max="1800" width="10" style="11" hidden="1"/>
    <col min="1801" max="1801" width="11" style="11" hidden="1"/>
    <col min="1802" max="1802" width="4.5703125" style="11" hidden="1"/>
    <col min="1803" max="1803" width="9.7109375" style="11" hidden="1"/>
    <col min="1804" max="1804" width="13" style="11" hidden="1"/>
    <col min="1805" max="1805" width="12" style="11" hidden="1"/>
    <col min="1806" max="1806" width="11.7109375" style="11" hidden="1"/>
    <col min="1807" max="1807" width="13.140625" style="11" hidden="1"/>
    <col min="1808" max="2051" width="9.140625" style="11" hidden="1"/>
    <col min="2052" max="2052" width="4.28515625" style="11" hidden="1"/>
    <col min="2053" max="2053" width="34.7109375" style="11" hidden="1"/>
    <col min="2054" max="2054" width="13.140625" style="11" hidden="1"/>
    <col min="2055" max="2055" width="6.7109375" style="11" hidden="1"/>
    <col min="2056" max="2056" width="10" style="11" hidden="1"/>
    <col min="2057" max="2057" width="11" style="11" hidden="1"/>
    <col min="2058" max="2058" width="4.5703125" style="11" hidden="1"/>
    <col min="2059" max="2059" width="9.7109375" style="11" hidden="1"/>
    <col min="2060" max="2060" width="13" style="11" hidden="1"/>
    <col min="2061" max="2061" width="12" style="11" hidden="1"/>
    <col min="2062" max="2062" width="11.7109375" style="11" hidden="1"/>
    <col min="2063" max="2063" width="13.140625" style="11" hidden="1"/>
    <col min="2064" max="2307" width="9.140625" style="11" hidden="1"/>
    <col min="2308" max="2308" width="4.28515625" style="11" hidden="1"/>
    <col min="2309" max="2309" width="34.7109375" style="11" hidden="1"/>
    <col min="2310" max="2310" width="13.140625" style="11" hidden="1"/>
    <col min="2311" max="2311" width="6.7109375" style="11" hidden="1"/>
    <col min="2312" max="2312" width="10" style="11" hidden="1"/>
    <col min="2313" max="2313" width="11" style="11" hidden="1"/>
    <col min="2314" max="2314" width="4.5703125" style="11" hidden="1"/>
    <col min="2315" max="2315" width="9.7109375" style="11" hidden="1"/>
    <col min="2316" max="2316" width="13" style="11" hidden="1"/>
    <col min="2317" max="2317" width="12" style="11" hidden="1"/>
    <col min="2318" max="2318" width="11.7109375" style="11" hidden="1"/>
    <col min="2319" max="2319" width="13.140625" style="11" hidden="1"/>
    <col min="2320" max="2563" width="9.140625" style="11" hidden="1"/>
    <col min="2564" max="2564" width="4.28515625" style="11" hidden="1"/>
    <col min="2565" max="2565" width="34.7109375" style="11" hidden="1"/>
    <col min="2566" max="2566" width="13.140625" style="11" hidden="1"/>
    <col min="2567" max="2567" width="6.7109375" style="11" hidden="1"/>
    <col min="2568" max="2568" width="10" style="11" hidden="1"/>
    <col min="2569" max="2569" width="11" style="11" hidden="1"/>
    <col min="2570" max="2570" width="4.5703125" style="11" hidden="1"/>
    <col min="2571" max="2571" width="9.7109375" style="11" hidden="1"/>
    <col min="2572" max="2572" width="13" style="11" hidden="1"/>
    <col min="2573" max="2573" width="12" style="11" hidden="1"/>
    <col min="2574" max="2574" width="11.7109375" style="11" hidden="1"/>
    <col min="2575" max="2575" width="13.140625" style="11" hidden="1"/>
    <col min="2576" max="2819" width="9.140625" style="11" hidden="1"/>
    <col min="2820" max="2820" width="4.28515625" style="11" hidden="1"/>
    <col min="2821" max="2821" width="34.7109375" style="11" hidden="1"/>
    <col min="2822" max="2822" width="13.140625" style="11" hidden="1"/>
    <col min="2823" max="2823" width="6.7109375" style="11" hidden="1"/>
    <col min="2824" max="2824" width="10" style="11" hidden="1"/>
    <col min="2825" max="2825" width="11" style="11" hidden="1"/>
    <col min="2826" max="2826" width="4.5703125" style="11" hidden="1"/>
    <col min="2827" max="2827" width="9.7109375" style="11" hidden="1"/>
    <col min="2828" max="2828" width="13" style="11" hidden="1"/>
    <col min="2829" max="2829" width="12" style="11" hidden="1"/>
    <col min="2830" max="2830" width="11.7109375" style="11" hidden="1"/>
    <col min="2831" max="2831" width="13.140625" style="11" hidden="1"/>
    <col min="2832" max="3075" width="9.140625" style="11" hidden="1"/>
    <col min="3076" max="3076" width="4.28515625" style="11" hidden="1"/>
    <col min="3077" max="3077" width="34.7109375" style="11" hidden="1"/>
    <col min="3078" max="3078" width="13.140625" style="11" hidden="1"/>
    <col min="3079" max="3079" width="6.7109375" style="11" hidden="1"/>
    <col min="3080" max="3080" width="10" style="11" hidden="1"/>
    <col min="3081" max="3081" width="11" style="11" hidden="1"/>
    <col min="3082" max="3082" width="4.5703125" style="11" hidden="1"/>
    <col min="3083" max="3083" width="9.7109375" style="11" hidden="1"/>
    <col min="3084" max="3084" width="13" style="11" hidden="1"/>
    <col min="3085" max="3085" width="12" style="11" hidden="1"/>
    <col min="3086" max="3086" width="11.7109375" style="11" hidden="1"/>
    <col min="3087" max="3087" width="13.140625" style="11" hidden="1"/>
    <col min="3088" max="3331" width="9.140625" style="11" hidden="1"/>
    <col min="3332" max="3332" width="4.28515625" style="11" hidden="1"/>
    <col min="3333" max="3333" width="34.7109375" style="11" hidden="1"/>
    <col min="3334" max="3334" width="13.140625" style="11" hidden="1"/>
    <col min="3335" max="3335" width="6.7109375" style="11" hidden="1"/>
    <col min="3336" max="3336" width="10" style="11" hidden="1"/>
    <col min="3337" max="3337" width="11" style="11" hidden="1"/>
    <col min="3338" max="3338" width="4.5703125" style="11" hidden="1"/>
    <col min="3339" max="3339" width="9.7109375" style="11" hidden="1"/>
    <col min="3340" max="3340" width="13" style="11" hidden="1"/>
    <col min="3341" max="3341" width="12" style="11" hidden="1"/>
    <col min="3342" max="3342" width="11.7109375" style="11" hidden="1"/>
    <col min="3343" max="3343" width="13.140625" style="11" hidden="1"/>
    <col min="3344" max="3587" width="9.140625" style="11" hidden="1"/>
    <col min="3588" max="3588" width="4.28515625" style="11" hidden="1"/>
    <col min="3589" max="3589" width="34.7109375" style="11" hidden="1"/>
    <col min="3590" max="3590" width="13.140625" style="11" hidden="1"/>
    <col min="3591" max="3591" width="6.7109375" style="11" hidden="1"/>
    <col min="3592" max="3592" width="10" style="11" hidden="1"/>
    <col min="3593" max="3593" width="11" style="11" hidden="1"/>
    <col min="3594" max="3594" width="4.5703125" style="11" hidden="1"/>
    <col min="3595" max="3595" width="9.7109375" style="11" hidden="1"/>
    <col min="3596" max="3596" width="13" style="11" hidden="1"/>
    <col min="3597" max="3597" width="12" style="11" hidden="1"/>
    <col min="3598" max="3598" width="11.7109375" style="11" hidden="1"/>
    <col min="3599" max="3599" width="13.140625" style="11" hidden="1"/>
    <col min="3600" max="3843" width="9.140625" style="11" hidden="1"/>
    <col min="3844" max="3844" width="4.28515625" style="11" hidden="1"/>
    <col min="3845" max="3845" width="34.7109375" style="11" hidden="1"/>
    <col min="3846" max="3846" width="13.140625" style="11" hidden="1"/>
    <col min="3847" max="3847" width="6.7109375" style="11" hidden="1"/>
    <col min="3848" max="3848" width="10" style="11" hidden="1"/>
    <col min="3849" max="3849" width="11" style="11" hidden="1"/>
    <col min="3850" max="3850" width="4.5703125" style="11" hidden="1"/>
    <col min="3851" max="3851" width="9.7109375" style="11" hidden="1"/>
    <col min="3852" max="3852" width="13" style="11" hidden="1"/>
    <col min="3853" max="3853" width="12" style="11" hidden="1"/>
    <col min="3854" max="3854" width="11.7109375" style="11" hidden="1"/>
    <col min="3855" max="3855" width="13.140625" style="11" hidden="1"/>
    <col min="3856" max="4099" width="9.140625" style="11" hidden="1"/>
    <col min="4100" max="4100" width="4.28515625" style="11" hidden="1"/>
    <col min="4101" max="4101" width="34.7109375" style="11" hidden="1"/>
    <col min="4102" max="4102" width="13.140625" style="11" hidden="1"/>
    <col min="4103" max="4103" width="6.7109375" style="11" hidden="1"/>
    <col min="4104" max="4104" width="10" style="11" hidden="1"/>
    <col min="4105" max="4105" width="11" style="11" hidden="1"/>
    <col min="4106" max="4106" width="4.5703125" style="11" hidden="1"/>
    <col min="4107" max="4107" width="9.7109375" style="11" hidden="1"/>
    <col min="4108" max="4108" width="13" style="11" hidden="1"/>
    <col min="4109" max="4109" width="12" style="11" hidden="1"/>
    <col min="4110" max="4110" width="11.7109375" style="11" hidden="1"/>
    <col min="4111" max="4111" width="13.140625" style="11" hidden="1"/>
    <col min="4112" max="4355" width="9.140625" style="11" hidden="1"/>
    <col min="4356" max="4356" width="4.28515625" style="11" hidden="1"/>
    <col min="4357" max="4357" width="34.7109375" style="11" hidden="1"/>
    <col min="4358" max="4358" width="13.140625" style="11" hidden="1"/>
    <col min="4359" max="4359" width="6.7109375" style="11" hidden="1"/>
    <col min="4360" max="4360" width="10" style="11" hidden="1"/>
    <col min="4361" max="4361" width="11" style="11" hidden="1"/>
    <col min="4362" max="4362" width="4.5703125" style="11" hidden="1"/>
    <col min="4363" max="4363" width="9.7109375" style="11" hidden="1"/>
    <col min="4364" max="4364" width="13" style="11" hidden="1"/>
    <col min="4365" max="4365" width="12" style="11" hidden="1"/>
    <col min="4366" max="4366" width="11.7109375" style="11" hidden="1"/>
    <col min="4367" max="4367" width="13.140625" style="11" hidden="1"/>
    <col min="4368" max="4611" width="9.140625" style="11" hidden="1"/>
    <col min="4612" max="4612" width="4.28515625" style="11" hidden="1"/>
    <col min="4613" max="4613" width="34.7109375" style="11" hidden="1"/>
    <col min="4614" max="4614" width="13.140625" style="11" hidden="1"/>
    <col min="4615" max="4615" width="6.7109375" style="11" hidden="1"/>
    <col min="4616" max="4616" width="10" style="11" hidden="1"/>
    <col min="4617" max="4617" width="11" style="11" hidden="1"/>
    <col min="4618" max="4618" width="4.5703125" style="11" hidden="1"/>
    <col min="4619" max="4619" width="9.7109375" style="11" hidden="1"/>
    <col min="4620" max="4620" width="13" style="11" hidden="1"/>
    <col min="4621" max="4621" width="12" style="11" hidden="1"/>
    <col min="4622" max="4622" width="11.7109375" style="11" hidden="1"/>
    <col min="4623" max="4623" width="13.140625" style="11" hidden="1"/>
    <col min="4624" max="4867" width="9.140625" style="11" hidden="1"/>
    <col min="4868" max="4868" width="4.28515625" style="11" hidden="1"/>
    <col min="4869" max="4869" width="34.7109375" style="11" hidden="1"/>
    <col min="4870" max="4870" width="13.140625" style="11" hidden="1"/>
    <col min="4871" max="4871" width="6.7109375" style="11" hidden="1"/>
    <col min="4872" max="4872" width="10" style="11" hidden="1"/>
    <col min="4873" max="4873" width="11" style="11" hidden="1"/>
    <col min="4874" max="4874" width="4.5703125" style="11" hidden="1"/>
    <col min="4875" max="4875" width="9.7109375" style="11" hidden="1"/>
    <col min="4876" max="4876" width="13" style="11" hidden="1"/>
    <col min="4877" max="4877" width="12" style="11" hidden="1"/>
    <col min="4878" max="4878" width="11.7109375" style="11" hidden="1"/>
    <col min="4879" max="4879" width="13.140625" style="11" hidden="1"/>
    <col min="4880" max="5123" width="9.140625" style="11" hidden="1"/>
    <col min="5124" max="5124" width="4.28515625" style="11" hidden="1"/>
    <col min="5125" max="5125" width="34.7109375" style="11" hidden="1"/>
    <col min="5126" max="5126" width="13.140625" style="11" hidden="1"/>
    <col min="5127" max="5127" width="6.7109375" style="11" hidden="1"/>
    <col min="5128" max="5128" width="10" style="11" hidden="1"/>
    <col min="5129" max="5129" width="11" style="11" hidden="1"/>
    <col min="5130" max="5130" width="4.5703125" style="11" hidden="1"/>
    <col min="5131" max="5131" width="9.7109375" style="11" hidden="1"/>
    <col min="5132" max="5132" width="13" style="11" hidden="1"/>
    <col min="5133" max="5133" width="12" style="11" hidden="1"/>
    <col min="5134" max="5134" width="11.7109375" style="11" hidden="1"/>
    <col min="5135" max="5135" width="13.140625" style="11" hidden="1"/>
    <col min="5136" max="5379" width="9.140625" style="11" hidden="1"/>
    <col min="5380" max="5380" width="4.28515625" style="11" hidden="1"/>
    <col min="5381" max="5381" width="34.7109375" style="11" hidden="1"/>
    <col min="5382" max="5382" width="13.140625" style="11" hidden="1"/>
    <col min="5383" max="5383" width="6.7109375" style="11" hidden="1"/>
    <col min="5384" max="5384" width="10" style="11" hidden="1"/>
    <col min="5385" max="5385" width="11" style="11" hidden="1"/>
    <col min="5386" max="5386" width="4.5703125" style="11" hidden="1"/>
    <col min="5387" max="5387" width="9.7109375" style="11" hidden="1"/>
    <col min="5388" max="5388" width="13" style="11" hidden="1"/>
    <col min="5389" max="5389" width="12" style="11" hidden="1"/>
    <col min="5390" max="5390" width="11.7109375" style="11" hidden="1"/>
    <col min="5391" max="5391" width="13.140625" style="11" hidden="1"/>
    <col min="5392" max="5635" width="9.140625" style="11" hidden="1"/>
    <col min="5636" max="5636" width="4.28515625" style="11" hidden="1"/>
    <col min="5637" max="5637" width="34.7109375" style="11" hidden="1"/>
    <col min="5638" max="5638" width="13.140625" style="11" hidden="1"/>
    <col min="5639" max="5639" width="6.7109375" style="11" hidden="1"/>
    <col min="5640" max="5640" width="10" style="11" hidden="1"/>
    <col min="5641" max="5641" width="11" style="11" hidden="1"/>
    <col min="5642" max="5642" width="4.5703125" style="11" hidden="1"/>
    <col min="5643" max="5643" width="9.7109375" style="11" hidden="1"/>
    <col min="5644" max="5644" width="13" style="11" hidden="1"/>
    <col min="5645" max="5645" width="12" style="11" hidden="1"/>
    <col min="5646" max="5646" width="11.7109375" style="11" hidden="1"/>
    <col min="5647" max="5647" width="13.140625" style="11" hidden="1"/>
    <col min="5648" max="5891" width="9.140625" style="11" hidden="1"/>
    <col min="5892" max="5892" width="4.28515625" style="11" hidden="1"/>
    <col min="5893" max="5893" width="34.7109375" style="11" hidden="1"/>
    <col min="5894" max="5894" width="13.140625" style="11" hidden="1"/>
    <col min="5895" max="5895" width="6.7109375" style="11" hidden="1"/>
    <col min="5896" max="5896" width="10" style="11" hidden="1"/>
    <col min="5897" max="5897" width="11" style="11" hidden="1"/>
    <col min="5898" max="5898" width="4.5703125" style="11" hidden="1"/>
    <col min="5899" max="5899" width="9.7109375" style="11" hidden="1"/>
    <col min="5900" max="5900" width="13" style="11" hidden="1"/>
    <col min="5901" max="5901" width="12" style="11" hidden="1"/>
    <col min="5902" max="5902" width="11.7109375" style="11" hidden="1"/>
    <col min="5903" max="5903" width="13.140625" style="11" hidden="1"/>
    <col min="5904" max="6147" width="9.140625" style="11" hidden="1"/>
    <col min="6148" max="6148" width="4.28515625" style="11" hidden="1"/>
    <col min="6149" max="6149" width="34.7109375" style="11" hidden="1"/>
    <col min="6150" max="6150" width="13.140625" style="11" hidden="1"/>
    <col min="6151" max="6151" width="6.7109375" style="11" hidden="1"/>
    <col min="6152" max="6152" width="10" style="11" hidden="1"/>
    <col min="6153" max="6153" width="11" style="11" hidden="1"/>
    <col min="6154" max="6154" width="4.5703125" style="11" hidden="1"/>
    <col min="6155" max="6155" width="9.7109375" style="11" hidden="1"/>
    <col min="6156" max="6156" width="13" style="11" hidden="1"/>
    <col min="6157" max="6157" width="12" style="11" hidden="1"/>
    <col min="6158" max="6158" width="11.7109375" style="11" hidden="1"/>
    <col min="6159" max="6159" width="13.140625" style="11" hidden="1"/>
    <col min="6160" max="6403" width="9.140625" style="11" hidden="1"/>
    <col min="6404" max="6404" width="4.28515625" style="11" hidden="1"/>
    <col min="6405" max="6405" width="34.7109375" style="11" hidden="1"/>
    <col min="6406" max="6406" width="13.140625" style="11" hidden="1"/>
    <col min="6407" max="6407" width="6.7109375" style="11" hidden="1"/>
    <col min="6408" max="6408" width="10" style="11" hidden="1"/>
    <col min="6409" max="6409" width="11" style="11" hidden="1"/>
    <col min="6410" max="6410" width="4.5703125" style="11" hidden="1"/>
    <col min="6411" max="6411" width="9.7109375" style="11" hidden="1"/>
    <col min="6412" max="6412" width="13" style="11" hidden="1"/>
    <col min="6413" max="6413" width="12" style="11" hidden="1"/>
    <col min="6414" max="6414" width="11.7109375" style="11" hidden="1"/>
    <col min="6415" max="6415" width="13.140625" style="11" hidden="1"/>
    <col min="6416" max="6659" width="9.140625" style="11" hidden="1"/>
    <col min="6660" max="6660" width="4.28515625" style="11" hidden="1"/>
    <col min="6661" max="6661" width="34.7109375" style="11" hidden="1"/>
    <col min="6662" max="6662" width="13.140625" style="11" hidden="1"/>
    <col min="6663" max="6663" width="6.7109375" style="11" hidden="1"/>
    <col min="6664" max="6664" width="10" style="11" hidden="1"/>
    <col min="6665" max="6665" width="11" style="11" hidden="1"/>
    <col min="6666" max="6666" width="4.5703125" style="11" hidden="1"/>
    <col min="6667" max="6667" width="9.7109375" style="11" hidden="1"/>
    <col min="6668" max="6668" width="13" style="11" hidden="1"/>
    <col min="6669" max="6669" width="12" style="11" hidden="1"/>
    <col min="6670" max="6670" width="11.7109375" style="11" hidden="1"/>
    <col min="6671" max="6671" width="13.140625" style="11" hidden="1"/>
    <col min="6672" max="6915" width="9.140625" style="11" hidden="1"/>
    <col min="6916" max="6916" width="4.28515625" style="11" hidden="1"/>
    <col min="6917" max="6917" width="34.7109375" style="11" hidden="1"/>
    <col min="6918" max="6918" width="13.140625" style="11" hidden="1"/>
    <col min="6919" max="6919" width="6.7109375" style="11" hidden="1"/>
    <col min="6920" max="6920" width="10" style="11" hidden="1"/>
    <col min="6921" max="6921" width="11" style="11" hidden="1"/>
    <col min="6922" max="6922" width="4.5703125" style="11" hidden="1"/>
    <col min="6923" max="6923" width="9.7109375" style="11" hidden="1"/>
    <col min="6924" max="6924" width="13" style="11" hidden="1"/>
    <col min="6925" max="6925" width="12" style="11" hidden="1"/>
    <col min="6926" max="6926" width="11.7109375" style="11" hidden="1"/>
    <col min="6927" max="6927" width="13.140625" style="11" hidden="1"/>
    <col min="6928" max="7171" width="9.140625" style="11" hidden="1"/>
    <col min="7172" max="7172" width="4.28515625" style="11" hidden="1"/>
    <col min="7173" max="7173" width="34.7109375" style="11" hidden="1"/>
    <col min="7174" max="7174" width="13.140625" style="11" hidden="1"/>
    <col min="7175" max="7175" width="6.7109375" style="11" hidden="1"/>
    <col min="7176" max="7176" width="10" style="11" hidden="1"/>
    <col min="7177" max="7177" width="11" style="11" hidden="1"/>
    <col min="7178" max="7178" width="4.5703125" style="11" hidden="1"/>
    <col min="7179" max="7179" width="9.7109375" style="11" hidden="1"/>
    <col min="7180" max="7180" width="13" style="11" hidden="1"/>
    <col min="7181" max="7181" width="12" style="11" hidden="1"/>
    <col min="7182" max="7182" width="11.7109375" style="11" hidden="1"/>
    <col min="7183" max="7183" width="13.140625" style="11" hidden="1"/>
    <col min="7184" max="7427" width="9.140625" style="11" hidden="1"/>
    <col min="7428" max="7428" width="4.28515625" style="11" hidden="1"/>
    <col min="7429" max="7429" width="34.7109375" style="11" hidden="1"/>
    <col min="7430" max="7430" width="13.140625" style="11" hidden="1"/>
    <col min="7431" max="7431" width="6.7109375" style="11" hidden="1"/>
    <col min="7432" max="7432" width="10" style="11" hidden="1"/>
    <col min="7433" max="7433" width="11" style="11" hidden="1"/>
    <col min="7434" max="7434" width="4.5703125" style="11" hidden="1"/>
    <col min="7435" max="7435" width="9.7109375" style="11" hidden="1"/>
    <col min="7436" max="7436" width="13" style="11" hidden="1"/>
    <col min="7437" max="7437" width="12" style="11" hidden="1"/>
    <col min="7438" max="7438" width="11.7109375" style="11" hidden="1"/>
    <col min="7439" max="7439" width="13.140625" style="11" hidden="1"/>
    <col min="7440" max="7683" width="9.140625" style="11" hidden="1"/>
    <col min="7684" max="7684" width="4.28515625" style="11" hidden="1"/>
    <col min="7685" max="7685" width="34.7109375" style="11" hidden="1"/>
    <col min="7686" max="7686" width="13.140625" style="11" hidden="1"/>
    <col min="7687" max="7687" width="6.7109375" style="11" hidden="1"/>
    <col min="7688" max="7688" width="10" style="11" hidden="1"/>
    <col min="7689" max="7689" width="11" style="11" hidden="1"/>
    <col min="7690" max="7690" width="4.5703125" style="11" hidden="1"/>
    <col min="7691" max="7691" width="9.7109375" style="11" hidden="1"/>
    <col min="7692" max="7692" width="13" style="11" hidden="1"/>
    <col min="7693" max="7693" width="12" style="11" hidden="1"/>
    <col min="7694" max="7694" width="11.7109375" style="11" hidden="1"/>
    <col min="7695" max="7695" width="13.140625" style="11" hidden="1"/>
    <col min="7696" max="7939" width="9.140625" style="11" hidden="1"/>
    <col min="7940" max="7940" width="4.28515625" style="11" hidden="1"/>
    <col min="7941" max="7941" width="34.7109375" style="11" hidden="1"/>
    <col min="7942" max="7942" width="13.140625" style="11" hidden="1"/>
    <col min="7943" max="7943" width="6.7109375" style="11" hidden="1"/>
    <col min="7944" max="7944" width="10" style="11" hidden="1"/>
    <col min="7945" max="7945" width="11" style="11" hidden="1"/>
    <col min="7946" max="7946" width="4.5703125" style="11" hidden="1"/>
    <col min="7947" max="7947" width="9.7109375" style="11" hidden="1"/>
    <col min="7948" max="7948" width="13" style="11" hidden="1"/>
    <col min="7949" max="7949" width="12" style="11" hidden="1"/>
    <col min="7950" max="7950" width="11.7109375" style="11" hidden="1"/>
    <col min="7951" max="7951" width="13.140625" style="11" hidden="1"/>
    <col min="7952" max="8195" width="9.140625" style="11" hidden="1"/>
    <col min="8196" max="8196" width="4.28515625" style="11" hidden="1"/>
    <col min="8197" max="8197" width="34.7109375" style="11" hidden="1"/>
    <col min="8198" max="8198" width="13.140625" style="11" hidden="1"/>
    <col min="8199" max="8199" width="6.7109375" style="11" hidden="1"/>
    <col min="8200" max="8200" width="10" style="11" hidden="1"/>
    <col min="8201" max="8201" width="11" style="11" hidden="1"/>
    <col min="8202" max="8202" width="4.5703125" style="11" hidden="1"/>
    <col min="8203" max="8203" width="9.7109375" style="11" hidden="1"/>
    <col min="8204" max="8204" width="13" style="11" hidden="1"/>
    <col min="8205" max="8205" width="12" style="11" hidden="1"/>
    <col min="8206" max="8206" width="11.7109375" style="11" hidden="1"/>
    <col min="8207" max="8207" width="13.140625" style="11" hidden="1"/>
    <col min="8208" max="8451" width="9.140625" style="11" hidden="1"/>
    <col min="8452" max="8452" width="4.28515625" style="11" hidden="1"/>
    <col min="8453" max="8453" width="34.7109375" style="11" hidden="1"/>
    <col min="8454" max="8454" width="13.140625" style="11" hidden="1"/>
    <col min="8455" max="8455" width="6.7109375" style="11" hidden="1"/>
    <col min="8456" max="8456" width="10" style="11" hidden="1"/>
    <col min="8457" max="8457" width="11" style="11" hidden="1"/>
    <col min="8458" max="8458" width="4.5703125" style="11" hidden="1"/>
    <col min="8459" max="8459" width="9.7109375" style="11" hidden="1"/>
    <col min="8460" max="8460" width="13" style="11" hidden="1"/>
    <col min="8461" max="8461" width="12" style="11" hidden="1"/>
    <col min="8462" max="8462" width="11.7109375" style="11" hidden="1"/>
    <col min="8463" max="8463" width="13.140625" style="11" hidden="1"/>
    <col min="8464" max="8707" width="9.140625" style="11" hidden="1"/>
    <col min="8708" max="8708" width="4.28515625" style="11" hidden="1"/>
    <col min="8709" max="8709" width="34.7109375" style="11" hidden="1"/>
    <col min="8710" max="8710" width="13.140625" style="11" hidden="1"/>
    <col min="8711" max="8711" width="6.7109375" style="11" hidden="1"/>
    <col min="8712" max="8712" width="10" style="11" hidden="1"/>
    <col min="8713" max="8713" width="11" style="11" hidden="1"/>
    <col min="8714" max="8714" width="4.5703125" style="11" hidden="1"/>
    <col min="8715" max="8715" width="9.7109375" style="11" hidden="1"/>
    <col min="8716" max="8716" width="13" style="11" hidden="1"/>
    <col min="8717" max="8717" width="12" style="11" hidden="1"/>
    <col min="8718" max="8718" width="11.7109375" style="11" hidden="1"/>
    <col min="8719" max="8719" width="13.140625" style="11" hidden="1"/>
    <col min="8720" max="8963" width="9.140625" style="11" hidden="1"/>
    <col min="8964" max="8964" width="4.28515625" style="11" hidden="1"/>
    <col min="8965" max="8965" width="34.7109375" style="11" hidden="1"/>
    <col min="8966" max="8966" width="13.140625" style="11" hidden="1"/>
    <col min="8967" max="8967" width="6.7109375" style="11" hidden="1"/>
    <col min="8968" max="8968" width="10" style="11" hidden="1"/>
    <col min="8969" max="8969" width="11" style="11" hidden="1"/>
    <col min="8970" max="8970" width="4.5703125" style="11" hidden="1"/>
    <col min="8971" max="8971" width="9.7109375" style="11" hidden="1"/>
    <col min="8972" max="8972" width="13" style="11" hidden="1"/>
    <col min="8973" max="8973" width="12" style="11" hidden="1"/>
    <col min="8974" max="8974" width="11.7109375" style="11" hidden="1"/>
    <col min="8975" max="8975" width="13.140625" style="11" hidden="1"/>
    <col min="8976" max="9219" width="9.140625" style="11" hidden="1"/>
    <col min="9220" max="9220" width="4.28515625" style="11" hidden="1"/>
    <col min="9221" max="9221" width="34.7109375" style="11" hidden="1"/>
    <col min="9222" max="9222" width="13.140625" style="11" hidden="1"/>
    <col min="9223" max="9223" width="6.7109375" style="11" hidden="1"/>
    <col min="9224" max="9224" width="10" style="11" hidden="1"/>
    <col min="9225" max="9225" width="11" style="11" hidden="1"/>
    <col min="9226" max="9226" width="4.5703125" style="11" hidden="1"/>
    <col min="9227" max="9227" width="9.7109375" style="11" hidden="1"/>
    <col min="9228" max="9228" width="13" style="11" hidden="1"/>
    <col min="9229" max="9229" width="12" style="11" hidden="1"/>
    <col min="9230" max="9230" width="11.7109375" style="11" hidden="1"/>
    <col min="9231" max="9231" width="13.140625" style="11" hidden="1"/>
    <col min="9232" max="9475" width="9.140625" style="11" hidden="1"/>
    <col min="9476" max="9476" width="4.28515625" style="11" hidden="1"/>
    <col min="9477" max="9477" width="34.7109375" style="11" hidden="1"/>
    <col min="9478" max="9478" width="13.140625" style="11" hidden="1"/>
    <col min="9479" max="9479" width="6.7109375" style="11" hidden="1"/>
    <col min="9480" max="9480" width="10" style="11" hidden="1"/>
    <col min="9481" max="9481" width="11" style="11" hidden="1"/>
    <col min="9482" max="9482" width="4.5703125" style="11" hidden="1"/>
    <col min="9483" max="9483" width="9.7109375" style="11" hidden="1"/>
    <col min="9484" max="9484" width="13" style="11" hidden="1"/>
    <col min="9485" max="9485" width="12" style="11" hidden="1"/>
    <col min="9486" max="9486" width="11.7109375" style="11" hidden="1"/>
    <col min="9487" max="9487" width="13.140625" style="11" hidden="1"/>
    <col min="9488" max="9731" width="9.140625" style="11" hidden="1"/>
    <col min="9732" max="9732" width="4.28515625" style="11" hidden="1"/>
    <col min="9733" max="9733" width="34.7109375" style="11" hidden="1"/>
    <col min="9734" max="9734" width="13.140625" style="11" hidden="1"/>
    <col min="9735" max="9735" width="6.7109375" style="11" hidden="1"/>
    <col min="9736" max="9736" width="10" style="11" hidden="1"/>
    <col min="9737" max="9737" width="11" style="11" hidden="1"/>
    <col min="9738" max="9738" width="4.5703125" style="11" hidden="1"/>
    <col min="9739" max="9739" width="9.7109375" style="11" hidden="1"/>
    <col min="9740" max="9740" width="13" style="11" hidden="1"/>
    <col min="9741" max="9741" width="12" style="11" hidden="1"/>
    <col min="9742" max="9742" width="11.7109375" style="11" hidden="1"/>
    <col min="9743" max="9743" width="13.140625" style="11" hidden="1"/>
    <col min="9744" max="9987" width="9.140625" style="11" hidden="1"/>
    <col min="9988" max="9988" width="4.28515625" style="11" hidden="1"/>
    <col min="9989" max="9989" width="34.7109375" style="11" hidden="1"/>
    <col min="9990" max="9990" width="13.140625" style="11" hidden="1"/>
    <col min="9991" max="9991" width="6.7109375" style="11" hidden="1"/>
    <col min="9992" max="9992" width="10" style="11" hidden="1"/>
    <col min="9993" max="9993" width="11" style="11" hidden="1"/>
    <col min="9994" max="9994" width="4.5703125" style="11" hidden="1"/>
    <col min="9995" max="9995" width="9.7109375" style="11" hidden="1"/>
    <col min="9996" max="9996" width="13" style="11" hidden="1"/>
    <col min="9997" max="9997" width="12" style="11" hidden="1"/>
    <col min="9998" max="9998" width="11.7109375" style="11" hidden="1"/>
    <col min="9999" max="9999" width="13.140625" style="11" hidden="1"/>
    <col min="10000" max="10243" width="9.140625" style="11" hidden="1"/>
    <col min="10244" max="10244" width="4.28515625" style="11" hidden="1"/>
    <col min="10245" max="10245" width="34.7109375" style="11" hidden="1"/>
    <col min="10246" max="10246" width="13.140625" style="11" hidden="1"/>
    <col min="10247" max="10247" width="6.7109375" style="11" hidden="1"/>
    <col min="10248" max="10248" width="10" style="11" hidden="1"/>
    <col min="10249" max="10249" width="11" style="11" hidden="1"/>
    <col min="10250" max="10250" width="4.5703125" style="11" hidden="1"/>
    <col min="10251" max="10251" width="9.7109375" style="11" hidden="1"/>
    <col min="10252" max="10252" width="13" style="11" hidden="1"/>
    <col min="10253" max="10253" width="12" style="11" hidden="1"/>
    <col min="10254" max="10254" width="11.7109375" style="11" hidden="1"/>
    <col min="10255" max="10255" width="13.140625" style="11" hidden="1"/>
    <col min="10256" max="10499" width="9.140625" style="11" hidden="1"/>
    <col min="10500" max="10500" width="4.28515625" style="11" hidden="1"/>
    <col min="10501" max="10501" width="34.7109375" style="11" hidden="1"/>
    <col min="10502" max="10502" width="13.140625" style="11" hidden="1"/>
    <col min="10503" max="10503" width="6.7109375" style="11" hidden="1"/>
    <col min="10504" max="10504" width="10" style="11" hidden="1"/>
    <col min="10505" max="10505" width="11" style="11" hidden="1"/>
    <col min="10506" max="10506" width="4.5703125" style="11" hidden="1"/>
    <col min="10507" max="10507" width="9.7109375" style="11" hidden="1"/>
    <col min="10508" max="10508" width="13" style="11" hidden="1"/>
    <col min="10509" max="10509" width="12" style="11" hidden="1"/>
    <col min="10510" max="10510" width="11.7109375" style="11" hidden="1"/>
    <col min="10511" max="10511" width="13.140625" style="11" hidden="1"/>
    <col min="10512" max="10755" width="9.140625" style="11" hidden="1"/>
    <col min="10756" max="10756" width="4.28515625" style="11" hidden="1"/>
    <col min="10757" max="10757" width="34.7109375" style="11" hidden="1"/>
    <col min="10758" max="10758" width="13.140625" style="11" hidden="1"/>
    <col min="10759" max="10759" width="6.7109375" style="11" hidden="1"/>
    <col min="10760" max="10760" width="10" style="11" hidden="1"/>
    <col min="10761" max="10761" width="11" style="11" hidden="1"/>
    <col min="10762" max="10762" width="4.5703125" style="11" hidden="1"/>
    <col min="10763" max="10763" width="9.7109375" style="11" hidden="1"/>
    <col min="10764" max="10764" width="13" style="11" hidden="1"/>
    <col min="10765" max="10765" width="12" style="11" hidden="1"/>
    <col min="10766" max="10766" width="11.7109375" style="11" hidden="1"/>
    <col min="10767" max="10767" width="13.140625" style="11" hidden="1"/>
    <col min="10768" max="11011" width="9.140625" style="11" hidden="1"/>
    <col min="11012" max="11012" width="4.28515625" style="11" hidden="1"/>
    <col min="11013" max="11013" width="34.7109375" style="11" hidden="1"/>
    <col min="11014" max="11014" width="13.140625" style="11" hidden="1"/>
    <col min="11015" max="11015" width="6.7109375" style="11" hidden="1"/>
    <col min="11016" max="11016" width="10" style="11" hidden="1"/>
    <col min="11017" max="11017" width="11" style="11" hidden="1"/>
    <col min="11018" max="11018" width="4.5703125" style="11" hidden="1"/>
    <col min="11019" max="11019" width="9.7109375" style="11" hidden="1"/>
    <col min="11020" max="11020" width="13" style="11" hidden="1"/>
    <col min="11021" max="11021" width="12" style="11" hidden="1"/>
    <col min="11022" max="11022" width="11.7109375" style="11" hidden="1"/>
    <col min="11023" max="11023" width="13.140625" style="11" hidden="1"/>
    <col min="11024" max="11267" width="9.140625" style="11" hidden="1"/>
    <col min="11268" max="11268" width="4.28515625" style="11" hidden="1"/>
    <col min="11269" max="11269" width="34.7109375" style="11" hidden="1"/>
    <col min="11270" max="11270" width="13.140625" style="11" hidden="1"/>
    <col min="11271" max="11271" width="6.7109375" style="11" hidden="1"/>
    <col min="11272" max="11272" width="10" style="11" hidden="1"/>
    <col min="11273" max="11273" width="11" style="11" hidden="1"/>
    <col min="11274" max="11274" width="4.5703125" style="11" hidden="1"/>
    <col min="11275" max="11275" width="9.7109375" style="11" hidden="1"/>
    <col min="11276" max="11276" width="13" style="11" hidden="1"/>
    <col min="11277" max="11277" width="12" style="11" hidden="1"/>
    <col min="11278" max="11278" width="11.7109375" style="11" hidden="1"/>
    <col min="11279" max="11279" width="13.140625" style="11" hidden="1"/>
    <col min="11280" max="11523" width="9.140625" style="11" hidden="1"/>
    <col min="11524" max="11524" width="4.28515625" style="11" hidden="1"/>
    <col min="11525" max="11525" width="34.7109375" style="11" hidden="1"/>
    <col min="11526" max="11526" width="13.140625" style="11" hidden="1"/>
    <col min="11527" max="11527" width="6.7109375" style="11" hidden="1"/>
    <col min="11528" max="11528" width="10" style="11" hidden="1"/>
    <col min="11529" max="11529" width="11" style="11" hidden="1"/>
    <col min="11530" max="11530" width="4.5703125" style="11" hidden="1"/>
    <col min="11531" max="11531" width="9.7109375" style="11" hidden="1"/>
    <col min="11532" max="11532" width="13" style="11" hidden="1"/>
    <col min="11533" max="11533" width="12" style="11" hidden="1"/>
    <col min="11534" max="11534" width="11.7109375" style="11" hidden="1"/>
    <col min="11535" max="11535" width="13.140625" style="11" hidden="1"/>
    <col min="11536" max="11779" width="9.140625" style="11" hidden="1"/>
    <col min="11780" max="11780" width="4.28515625" style="11" hidden="1"/>
    <col min="11781" max="11781" width="34.7109375" style="11" hidden="1"/>
    <col min="11782" max="11782" width="13.140625" style="11" hidden="1"/>
    <col min="11783" max="11783" width="6.7109375" style="11" hidden="1"/>
    <col min="11784" max="11784" width="10" style="11" hidden="1"/>
    <col min="11785" max="11785" width="11" style="11" hidden="1"/>
    <col min="11786" max="11786" width="4.5703125" style="11" hidden="1"/>
    <col min="11787" max="11787" width="9.7109375" style="11" hidden="1"/>
    <col min="11788" max="11788" width="13" style="11" hidden="1"/>
    <col min="11789" max="11789" width="12" style="11" hidden="1"/>
    <col min="11790" max="11790" width="11.7109375" style="11" hidden="1"/>
    <col min="11791" max="11791" width="13.140625" style="11" hidden="1"/>
    <col min="11792" max="12035" width="9.140625" style="11" hidden="1"/>
    <col min="12036" max="12036" width="4.28515625" style="11" hidden="1"/>
    <col min="12037" max="12037" width="34.7109375" style="11" hidden="1"/>
    <col min="12038" max="12038" width="13.140625" style="11" hidden="1"/>
    <col min="12039" max="12039" width="6.7109375" style="11" hidden="1"/>
    <col min="12040" max="12040" width="10" style="11" hidden="1"/>
    <col min="12041" max="12041" width="11" style="11" hidden="1"/>
    <col min="12042" max="12042" width="4.5703125" style="11" hidden="1"/>
    <col min="12043" max="12043" width="9.7109375" style="11" hidden="1"/>
    <col min="12044" max="12044" width="13" style="11" hidden="1"/>
    <col min="12045" max="12045" width="12" style="11" hidden="1"/>
    <col min="12046" max="12046" width="11.7109375" style="11" hidden="1"/>
    <col min="12047" max="12047" width="13.140625" style="11" hidden="1"/>
    <col min="12048" max="12291" width="9.140625" style="11" hidden="1"/>
    <col min="12292" max="12292" width="4.28515625" style="11" hidden="1"/>
    <col min="12293" max="12293" width="34.7109375" style="11" hidden="1"/>
    <col min="12294" max="12294" width="13.140625" style="11" hidden="1"/>
    <col min="12295" max="12295" width="6.7109375" style="11" hidden="1"/>
    <col min="12296" max="12296" width="10" style="11" hidden="1"/>
    <col min="12297" max="12297" width="11" style="11" hidden="1"/>
    <col min="12298" max="12298" width="4.5703125" style="11" hidden="1"/>
    <col min="12299" max="12299" width="9.7109375" style="11" hidden="1"/>
    <col min="12300" max="12300" width="13" style="11" hidden="1"/>
    <col min="12301" max="12301" width="12" style="11" hidden="1"/>
    <col min="12302" max="12302" width="11.7109375" style="11" hidden="1"/>
    <col min="12303" max="12303" width="13.140625" style="11" hidden="1"/>
    <col min="12304" max="12547" width="9.140625" style="11" hidden="1"/>
    <col min="12548" max="12548" width="4.28515625" style="11" hidden="1"/>
    <col min="12549" max="12549" width="34.7109375" style="11" hidden="1"/>
    <col min="12550" max="12550" width="13.140625" style="11" hidden="1"/>
    <col min="12551" max="12551" width="6.7109375" style="11" hidden="1"/>
    <col min="12552" max="12552" width="10" style="11" hidden="1"/>
    <col min="12553" max="12553" width="11" style="11" hidden="1"/>
    <col min="12554" max="12554" width="4.5703125" style="11" hidden="1"/>
    <col min="12555" max="12555" width="9.7109375" style="11" hidden="1"/>
    <col min="12556" max="12556" width="13" style="11" hidden="1"/>
    <col min="12557" max="12557" width="12" style="11" hidden="1"/>
    <col min="12558" max="12558" width="11.7109375" style="11" hidden="1"/>
    <col min="12559" max="12559" width="13.140625" style="11" hidden="1"/>
    <col min="12560" max="12803" width="9.140625" style="11" hidden="1"/>
    <col min="12804" max="12804" width="4.28515625" style="11" hidden="1"/>
    <col min="12805" max="12805" width="34.7109375" style="11" hidden="1"/>
    <col min="12806" max="12806" width="13.140625" style="11" hidden="1"/>
    <col min="12807" max="12807" width="6.7109375" style="11" hidden="1"/>
    <col min="12808" max="12808" width="10" style="11" hidden="1"/>
    <col min="12809" max="12809" width="11" style="11" hidden="1"/>
    <col min="12810" max="12810" width="4.5703125" style="11" hidden="1"/>
    <col min="12811" max="12811" width="9.7109375" style="11" hidden="1"/>
    <col min="12812" max="12812" width="13" style="11" hidden="1"/>
    <col min="12813" max="12813" width="12" style="11" hidden="1"/>
    <col min="12814" max="12814" width="11.7109375" style="11" hidden="1"/>
    <col min="12815" max="12815" width="13.140625" style="11" hidden="1"/>
    <col min="12816" max="13059" width="9.140625" style="11" hidden="1"/>
    <col min="13060" max="13060" width="4.28515625" style="11" hidden="1"/>
    <col min="13061" max="13061" width="34.7109375" style="11" hidden="1"/>
    <col min="13062" max="13062" width="13.140625" style="11" hidden="1"/>
    <col min="13063" max="13063" width="6.7109375" style="11" hidden="1"/>
    <col min="13064" max="13064" width="10" style="11" hidden="1"/>
    <col min="13065" max="13065" width="11" style="11" hidden="1"/>
    <col min="13066" max="13066" width="4.5703125" style="11" hidden="1"/>
    <col min="13067" max="13067" width="9.7109375" style="11" hidden="1"/>
    <col min="13068" max="13068" width="13" style="11" hidden="1"/>
    <col min="13069" max="13069" width="12" style="11" hidden="1"/>
    <col min="13070" max="13070" width="11.7109375" style="11" hidden="1"/>
    <col min="13071" max="13071" width="13.140625" style="11" hidden="1"/>
    <col min="13072" max="13315" width="9.140625" style="11" hidden="1"/>
    <col min="13316" max="13316" width="4.28515625" style="11" hidden="1"/>
    <col min="13317" max="13317" width="34.7109375" style="11" hidden="1"/>
    <col min="13318" max="13318" width="13.140625" style="11" hidden="1"/>
    <col min="13319" max="13319" width="6.7109375" style="11" hidden="1"/>
    <col min="13320" max="13320" width="10" style="11" hidden="1"/>
    <col min="13321" max="13321" width="11" style="11" hidden="1"/>
    <col min="13322" max="13322" width="4.5703125" style="11" hidden="1"/>
    <col min="13323" max="13323" width="9.7109375" style="11" hidden="1"/>
    <col min="13324" max="13324" width="13" style="11" hidden="1"/>
    <col min="13325" max="13325" width="12" style="11" hidden="1"/>
    <col min="13326" max="13326" width="11.7109375" style="11" hidden="1"/>
    <col min="13327" max="13327" width="13.140625" style="11" hidden="1"/>
    <col min="13328" max="13571" width="9.140625" style="11" hidden="1"/>
    <col min="13572" max="13572" width="4.28515625" style="11" hidden="1"/>
    <col min="13573" max="13573" width="34.7109375" style="11" hidden="1"/>
    <col min="13574" max="13574" width="13.140625" style="11" hidden="1"/>
    <col min="13575" max="13575" width="6.7109375" style="11" hidden="1"/>
    <col min="13576" max="13576" width="10" style="11" hidden="1"/>
    <col min="13577" max="13577" width="11" style="11" hidden="1"/>
    <col min="13578" max="13578" width="4.5703125" style="11" hidden="1"/>
    <col min="13579" max="13579" width="9.7109375" style="11" hidden="1"/>
    <col min="13580" max="13580" width="13" style="11" hidden="1"/>
    <col min="13581" max="13581" width="12" style="11" hidden="1"/>
    <col min="13582" max="13582" width="11.7109375" style="11" hidden="1"/>
    <col min="13583" max="13583" width="13.140625" style="11" hidden="1"/>
    <col min="13584" max="13827" width="9.140625" style="11" hidden="1"/>
    <col min="13828" max="13828" width="4.28515625" style="11" hidden="1"/>
    <col min="13829" max="13829" width="34.7109375" style="11" hidden="1"/>
    <col min="13830" max="13830" width="13.140625" style="11" hidden="1"/>
    <col min="13831" max="13831" width="6.7109375" style="11" hidden="1"/>
    <col min="13832" max="13832" width="10" style="11" hidden="1"/>
    <col min="13833" max="13833" width="11" style="11" hidden="1"/>
    <col min="13834" max="13834" width="4.5703125" style="11" hidden="1"/>
    <col min="13835" max="13835" width="9.7109375" style="11" hidden="1"/>
    <col min="13836" max="13836" width="13" style="11" hidden="1"/>
    <col min="13837" max="13837" width="12" style="11" hidden="1"/>
    <col min="13838" max="13838" width="11.7109375" style="11" hidden="1"/>
    <col min="13839" max="13839" width="13.140625" style="11" hidden="1"/>
    <col min="13840" max="14083" width="9.140625" style="11" hidden="1"/>
    <col min="14084" max="14084" width="4.28515625" style="11" hidden="1"/>
    <col min="14085" max="14085" width="34.7109375" style="11" hidden="1"/>
    <col min="14086" max="14086" width="13.140625" style="11" hidden="1"/>
    <col min="14087" max="14087" width="6.7109375" style="11" hidden="1"/>
    <col min="14088" max="14088" width="10" style="11" hidden="1"/>
    <col min="14089" max="14089" width="11" style="11" hidden="1"/>
    <col min="14090" max="14090" width="4.5703125" style="11" hidden="1"/>
    <col min="14091" max="14091" width="9.7109375" style="11" hidden="1"/>
    <col min="14092" max="14092" width="13" style="11" hidden="1"/>
    <col min="14093" max="14093" width="12" style="11" hidden="1"/>
    <col min="14094" max="14094" width="11.7109375" style="11" hidden="1"/>
    <col min="14095" max="14095" width="13.140625" style="11" hidden="1"/>
    <col min="14096" max="14339" width="9.140625" style="11" hidden="1"/>
    <col min="14340" max="14340" width="4.28515625" style="11" hidden="1"/>
    <col min="14341" max="14341" width="34.7109375" style="11" hidden="1"/>
    <col min="14342" max="14342" width="13.140625" style="11" hidden="1"/>
    <col min="14343" max="14343" width="6.7109375" style="11" hidden="1"/>
    <col min="14344" max="14344" width="10" style="11" hidden="1"/>
    <col min="14345" max="14345" width="11" style="11" hidden="1"/>
    <col min="14346" max="14346" width="4.5703125" style="11" hidden="1"/>
    <col min="14347" max="14347" width="9.7109375" style="11" hidden="1"/>
    <col min="14348" max="14348" width="13" style="11" hidden="1"/>
    <col min="14349" max="14349" width="12" style="11" hidden="1"/>
    <col min="14350" max="14350" width="11.7109375" style="11" hidden="1"/>
    <col min="14351" max="14351" width="13.140625" style="11" hidden="1"/>
    <col min="14352" max="14595" width="9.140625" style="11" hidden="1"/>
    <col min="14596" max="14596" width="4.28515625" style="11" hidden="1"/>
    <col min="14597" max="14597" width="34.7109375" style="11" hidden="1"/>
    <col min="14598" max="14598" width="13.140625" style="11" hidden="1"/>
    <col min="14599" max="14599" width="6.7109375" style="11" hidden="1"/>
    <col min="14600" max="14600" width="10" style="11" hidden="1"/>
    <col min="14601" max="14601" width="11" style="11" hidden="1"/>
    <col min="14602" max="14602" width="4.5703125" style="11" hidden="1"/>
    <col min="14603" max="14603" width="9.7109375" style="11" hidden="1"/>
    <col min="14604" max="14604" width="13" style="11" hidden="1"/>
    <col min="14605" max="14605" width="12" style="11" hidden="1"/>
    <col min="14606" max="14606" width="11.7109375" style="11" hidden="1"/>
    <col min="14607" max="14607" width="13.140625" style="11" hidden="1"/>
    <col min="14608" max="14851" width="9.140625" style="11" hidden="1"/>
    <col min="14852" max="14852" width="4.28515625" style="11" hidden="1"/>
    <col min="14853" max="14853" width="34.7109375" style="11" hidden="1"/>
    <col min="14854" max="14854" width="13.140625" style="11" hidden="1"/>
    <col min="14855" max="14855" width="6.7109375" style="11" hidden="1"/>
    <col min="14856" max="14856" width="10" style="11" hidden="1"/>
    <col min="14857" max="14857" width="11" style="11" hidden="1"/>
    <col min="14858" max="14858" width="4.5703125" style="11" hidden="1"/>
    <col min="14859" max="14859" width="9.7109375" style="11" hidden="1"/>
    <col min="14860" max="14860" width="13" style="11" hidden="1"/>
    <col min="14861" max="14861" width="12" style="11" hidden="1"/>
    <col min="14862" max="14862" width="11.7109375" style="11" hidden="1"/>
    <col min="14863" max="14863" width="13.140625" style="11" hidden="1"/>
    <col min="14864" max="15107" width="9.140625" style="11" hidden="1"/>
    <col min="15108" max="15108" width="4.28515625" style="11" hidden="1"/>
    <col min="15109" max="15109" width="34.7109375" style="11" hidden="1"/>
    <col min="15110" max="15110" width="13.140625" style="11" hidden="1"/>
    <col min="15111" max="15111" width="6.7109375" style="11" hidden="1"/>
    <col min="15112" max="15112" width="10" style="11" hidden="1"/>
    <col min="15113" max="15113" width="11" style="11" hidden="1"/>
    <col min="15114" max="15114" width="4.5703125" style="11" hidden="1"/>
    <col min="15115" max="15115" width="9.7109375" style="11" hidden="1"/>
    <col min="15116" max="15116" width="13" style="11" hidden="1"/>
    <col min="15117" max="15117" width="12" style="11" hidden="1"/>
    <col min="15118" max="15118" width="11.7109375" style="11" hidden="1"/>
    <col min="15119" max="15119" width="13.140625" style="11" hidden="1"/>
    <col min="15120" max="15363" width="9.140625" style="11" hidden="1"/>
    <col min="15364" max="15364" width="4.28515625" style="11" hidden="1"/>
    <col min="15365" max="15365" width="34.7109375" style="11" hidden="1"/>
    <col min="15366" max="15366" width="13.140625" style="11" hidden="1"/>
    <col min="15367" max="15367" width="6.7109375" style="11" hidden="1"/>
    <col min="15368" max="15368" width="10" style="11" hidden="1"/>
    <col min="15369" max="15369" width="11" style="11" hidden="1"/>
    <col min="15370" max="15370" width="4.5703125" style="11" hidden="1"/>
    <col min="15371" max="15371" width="9.7109375" style="11" hidden="1"/>
    <col min="15372" max="15372" width="13" style="11" hidden="1"/>
    <col min="15373" max="15373" width="12" style="11" hidden="1"/>
    <col min="15374" max="15374" width="11.7109375" style="11" hidden="1"/>
    <col min="15375" max="15375" width="13.140625" style="11" hidden="1"/>
    <col min="15376" max="15619" width="9.140625" style="11" hidden="1"/>
    <col min="15620" max="15620" width="4.28515625" style="11" hidden="1"/>
    <col min="15621" max="15621" width="34.7109375" style="11" hidden="1"/>
    <col min="15622" max="15622" width="13.140625" style="11" hidden="1"/>
    <col min="15623" max="15623" width="6.7109375" style="11" hidden="1"/>
    <col min="15624" max="15624" width="10" style="11" hidden="1"/>
    <col min="15625" max="15625" width="11" style="11" hidden="1"/>
    <col min="15626" max="15626" width="4.5703125" style="11" hidden="1"/>
    <col min="15627" max="15627" width="9.7109375" style="11" hidden="1"/>
    <col min="15628" max="15628" width="13" style="11" hidden="1"/>
    <col min="15629" max="15629" width="12" style="11" hidden="1"/>
    <col min="15630" max="15630" width="11.7109375" style="11" hidden="1"/>
    <col min="15631" max="15631" width="13.140625" style="11" hidden="1"/>
    <col min="15632" max="15875" width="9.140625" style="11" hidden="1"/>
    <col min="15876" max="15876" width="4.28515625" style="11" hidden="1"/>
    <col min="15877" max="15877" width="34.7109375" style="11" hidden="1"/>
    <col min="15878" max="15878" width="13.140625" style="11" hidden="1"/>
    <col min="15879" max="15879" width="6.7109375" style="11" hidden="1"/>
    <col min="15880" max="15880" width="10" style="11" hidden="1"/>
    <col min="15881" max="15881" width="11" style="11" hidden="1"/>
    <col min="15882" max="15882" width="4.5703125" style="11" hidden="1"/>
    <col min="15883" max="15883" width="9.7109375" style="11" hidden="1"/>
    <col min="15884" max="15884" width="13" style="11" hidden="1"/>
    <col min="15885" max="15885" width="12" style="11" hidden="1"/>
    <col min="15886" max="15886" width="11.7109375" style="11" hidden="1"/>
    <col min="15887" max="15887" width="13.140625" style="11" hidden="1"/>
    <col min="15888" max="16131" width="9.140625" style="11" hidden="1"/>
    <col min="16132" max="16132" width="4.28515625" style="11" hidden="1"/>
    <col min="16133" max="16133" width="34.7109375" style="11" hidden="1"/>
    <col min="16134" max="16134" width="13.140625" style="11" hidden="1"/>
    <col min="16135" max="16135" width="6.7109375" style="11" hidden="1"/>
    <col min="16136" max="16136" width="10" style="11" hidden="1"/>
    <col min="16137" max="16137" width="11" style="11" hidden="1"/>
    <col min="16138" max="16138" width="4.5703125" style="11" hidden="1"/>
    <col min="16139" max="16139" width="9.7109375" style="11" hidden="1"/>
    <col min="16140" max="16140" width="13" style="11" hidden="1"/>
    <col min="16141" max="16141" width="12" style="11" hidden="1"/>
    <col min="16142" max="16142" width="11.7109375" style="11" hidden="1"/>
    <col min="16143" max="16143" width="13.140625" style="11" hidden="1"/>
    <col min="16144" max="16144" width="12" style="11" hidden="1"/>
    <col min="16145" max="16145" width="11.7109375" style="11" hidden="1"/>
    <col min="16146" max="16147" width="13.140625" style="11" hidden="1"/>
    <col min="16148" max="16148" width="12" style="11" hidden="1"/>
    <col min="16149" max="16149" width="11.7109375" style="11" hidden="1"/>
    <col min="16150" max="16152" width="13.140625" style="11" hidden="1"/>
    <col min="16153" max="16384" width="9.140625" style="11" hidden="1"/>
  </cols>
  <sheetData>
    <row r="1" spans="1:16" ht="7.5" customHeight="1"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6" ht="21" customHeight="1">
      <c r="B2" s="250" t="s">
        <v>824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6" ht="7.5" customHeight="1" thickBot="1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6" ht="30.75" customHeight="1" thickBot="1">
      <c r="B4" s="176" t="s">
        <v>305</v>
      </c>
      <c r="C4" s="177" t="s">
        <v>306</v>
      </c>
      <c r="D4" s="176" t="s">
        <v>732</v>
      </c>
      <c r="E4" s="177" t="s">
        <v>307</v>
      </c>
      <c r="F4" s="176" t="s">
        <v>308</v>
      </c>
      <c r="G4" s="198" t="s">
        <v>741</v>
      </c>
      <c r="H4" s="245" t="s">
        <v>423</v>
      </c>
      <c r="I4" s="178" t="s">
        <v>310</v>
      </c>
      <c r="J4" s="178" t="s">
        <v>311</v>
      </c>
      <c r="K4" s="203" t="s">
        <v>736</v>
      </c>
      <c r="L4" s="180" t="s">
        <v>313</v>
      </c>
      <c r="M4" s="180" t="s">
        <v>3</v>
      </c>
      <c r="N4" s="180" t="s">
        <v>424</v>
      </c>
      <c r="O4" s="180" t="s">
        <v>425</v>
      </c>
    </row>
    <row r="5" spans="1:16" s="2" customFormat="1" ht="15.75" customHeight="1">
      <c r="A5" s="86"/>
      <c r="B5" s="200" t="s">
        <v>550</v>
      </c>
      <c r="C5" s="201"/>
      <c r="D5" s="201"/>
      <c r="E5" s="201"/>
      <c r="F5" s="202"/>
      <c r="G5" s="196"/>
      <c r="H5" s="161" t="s">
        <v>315</v>
      </c>
      <c r="I5" s="284" t="s">
        <v>550</v>
      </c>
      <c r="J5" s="285"/>
      <c r="K5" s="51" t="s">
        <v>315</v>
      </c>
      <c r="L5" s="227"/>
      <c r="M5" s="228"/>
      <c r="N5" s="228"/>
      <c r="O5" s="229" t="s">
        <v>510</v>
      </c>
      <c r="P5" s="232"/>
    </row>
    <row r="6" spans="1:16" ht="27.75" customHeight="1">
      <c r="B6" s="28">
        <v>2</v>
      </c>
      <c r="C6" s="35" t="s">
        <v>621</v>
      </c>
      <c r="D6" s="28"/>
      <c r="E6" s="28" t="s">
        <v>349</v>
      </c>
      <c r="F6" s="28" t="s">
        <v>505</v>
      </c>
      <c r="G6" s="28" t="s">
        <v>657</v>
      </c>
      <c r="H6" s="29">
        <v>558.1</v>
      </c>
      <c r="I6" s="28" t="s">
        <v>437</v>
      </c>
      <c r="J6" s="28" t="s">
        <v>7</v>
      </c>
      <c r="K6" s="29">
        <v>558</v>
      </c>
      <c r="L6" s="30">
        <v>13952504.050739732</v>
      </c>
      <c r="M6" s="30">
        <v>3228689.1800077627</v>
      </c>
      <c r="N6" s="30">
        <v>1665793.1470059347</v>
      </c>
      <c r="O6" s="54">
        <f t="shared" ref="O6:O17" si="0">SUM(L6:N6)</f>
        <v>18846986.377753429</v>
      </c>
    </row>
    <row r="7" spans="1:16" ht="22.5" customHeight="1">
      <c r="B7" s="309">
        <v>3</v>
      </c>
      <c r="C7" s="282" t="s">
        <v>586</v>
      </c>
      <c r="D7" s="56"/>
      <c r="E7" s="309" t="s">
        <v>349</v>
      </c>
      <c r="F7" s="28" t="s">
        <v>138</v>
      </c>
      <c r="G7" s="309" t="s">
        <v>657</v>
      </c>
      <c r="H7" s="319">
        <v>2996</v>
      </c>
      <c r="I7" s="28" t="s">
        <v>498</v>
      </c>
      <c r="J7" s="28" t="s">
        <v>0</v>
      </c>
      <c r="K7" s="29">
        <v>1488.9</v>
      </c>
      <c r="L7" s="30">
        <v>74449705</v>
      </c>
      <c r="M7" s="30">
        <v>49767581.375331506</v>
      </c>
      <c r="N7" s="30">
        <v>11533113.224668492</v>
      </c>
      <c r="O7" s="54">
        <f t="shared" si="0"/>
        <v>135750399.59999999</v>
      </c>
    </row>
    <row r="8" spans="1:16" ht="22.5" customHeight="1">
      <c r="B8" s="330"/>
      <c r="C8" s="307"/>
      <c r="D8" s="184"/>
      <c r="E8" s="330"/>
      <c r="F8" s="28" t="s">
        <v>139</v>
      </c>
      <c r="G8" s="330"/>
      <c r="H8" s="351"/>
      <c r="I8" s="28" t="s">
        <v>482</v>
      </c>
      <c r="J8" s="28" t="s">
        <v>7</v>
      </c>
      <c r="K8" s="29">
        <v>303.98</v>
      </c>
      <c r="L8" s="30">
        <v>15198999.999999993</v>
      </c>
      <c r="M8" s="30">
        <v>11354527.60515932</v>
      </c>
      <c r="N8" s="30">
        <v>6584538.1756626004</v>
      </c>
      <c r="O8" s="54">
        <f t="shared" si="0"/>
        <v>33138065.780821912</v>
      </c>
    </row>
    <row r="9" spans="1:16" ht="22.5" customHeight="1">
      <c r="A9" s="86"/>
      <c r="B9" s="310"/>
      <c r="C9" s="283"/>
      <c r="D9" s="183"/>
      <c r="E9" s="310"/>
      <c r="F9" s="28" t="s">
        <v>140</v>
      </c>
      <c r="G9" s="310"/>
      <c r="H9" s="320"/>
      <c r="I9" s="28" t="s">
        <v>401</v>
      </c>
      <c r="J9" s="28" t="s">
        <v>133</v>
      </c>
      <c r="K9" s="29">
        <v>1203.1099999999999</v>
      </c>
      <c r="L9" s="30">
        <v>60155599.999999955</v>
      </c>
      <c r="M9" s="30">
        <v>46924929.452442273</v>
      </c>
      <c r="N9" s="30">
        <v>27778177.029749516</v>
      </c>
      <c r="O9" s="54">
        <f t="shared" si="0"/>
        <v>134858706.48219174</v>
      </c>
      <c r="P9" s="232"/>
    </row>
    <row r="10" spans="1:16" ht="36.75" customHeight="1">
      <c r="B10" s="28">
        <v>4</v>
      </c>
      <c r="C10" s="35" t="s">
        <v>637</v>
      </c>
      <c r="D10" s="28"/>
      <c r="E10" s="28" t="s">
        <v>349</v>
      </c>
      <c r="F10" s="28" t="s">
        <v>142</v>
      </c>
      <c r="G10" s="28"/>
      <c r="H10" s="29">
        <v>667.6</v>
      </c>
      <c r="I10" s="28" t="s">
        <v>6</v>
      </c>
      <c r="J10" s="28" t="s">
        <v>0</v>
      </c>
      <c r="K10" s="29">
        <v>667.6</v>
      </c>
      <c r="L10" s="30">
        <v>66760000.000000015</v>
      </c>
      <c r="M10" s="30">
        <v>54724819.881163448</v>
      </c>
      <c r="N10" s="30">
        <v>17023302.255822856</v>
      </c>
      <c r="O10" s="54">
        <f t="shared" si="0"/>
        <v>138508122.13698632</v>
      </c>
    </row>
    <row r="11" spans="1:16" ht="26.25" customHeight="1">
      <c r="B11" s="28">
        <v>5</v>
      </c>
      <c r="C11" s="52" t="s">
        <v>638</v>
      </c>
      <c r="D11" s="28"/>
      <c r="E11" s="52" t="s">
        <v>349</v>
      </c>
      <c r="F11" s="28" t="s">
        <v>143</v>
      </c>
      <c r="G11" s="28" t="s">
        <v>657</v>
      </c>
      <c r="H11" s="29">
        <v>2329.5700000000002</v>
      </c>
      <c r="I11" s="28" t="s">
        <v>76</v>
      </c>
      <c r="J11" s="28" t="s">
        <v>0</v>
      </c>
      <c r="K11" s="29">
        <v>2329.5700000000002</v>
      </c>
      <c r="L11" s="30">
        <v>232957000.00000003</v>
      </c>
      <c r="M11" s="30">
        <v>103072151.37100694</v>
      </c>
      <c r="N11" s="30">
        <v>66084313.156390317</v>
      </c>
      <c r="O11" s="54">
        <f t="shared" si="0"/>
        <v>402113464.52739727</v>
      </c>
    </row>
    <row r="12" spans="1:16" ht="27" customHeight="1">
      <c r="B12" s="28">
        <v>6</v>
      </c>
      <c r="C12" s="35" t="s">
        <v>639</v>
      </c>
      <c r="D12" s="28"/>
      <c r="E12" s="28" t="s">
        <v>349</v>
      </c>
      <c r="F12" s="28" t="s">
        <v>144</v>
      </c>
      <c r="G12" s="28" t="s">
        <v>657</v>
      </c>
      <c r="H12" s="29">
        <v>1901.12</v>
      </c>
      <c r="I12" s="31" t="s">
        <v>527</v>
      </c>
      <c r="J12" s="28" t="s">
        <v>0</v>
      </c>
      <c r="K12" s="29">
        <v>1901.12</v>
      </c>
      <c r="L12" s="30">
        <v>33277794.493150681</v>
      </c>
      <c r="M12" s="30">
        <v>85245.605057609311</v>
      </c>
      <c r="N12" s="30">
        <v>80231.394942390689</v>
      </c>
      <c r="O12" s="54">
        <f t="shared" si="0"/>
        <v>33443271.493150681</v>
      </c>
    </row>
    <row r="13" spans="1:16" ht="22.5" customHeight="1">
      <c r="A13" s="85" t="s">
        <v>563</v>
      </c>
      <c r="B13" s="204">
        <v>7</v>
      </c>
      <c r="C13" s="204" t="s">
        <v>640</v>
      </c>
      <c r="D13" s="258"/>
      <c r="E13" s="204" t="s">
        <v>349</v>
      </c>
      <c r="F13" s="28" t="s">
        <v>543</v>
      </c>
      <c r="G13" s="204" t="s">
        <v>657</v>
      </c>
      <c r="H13" s="256">
        <v>1035.6099999999999</v>
      </c>
      <c r="I13" s="31" t="s">
        <v>528</v>
      </c>
      <c r="J13" s="28" t="s">
        <v>133</v>
      </c>
      <c r="K13" s="29">
        <v>98.37</v>
      </c>
      <c r="L13" s="30">
        <v>0</v>
      </c>
      <c r="M13" s="30">
        <v>-4.656139914048453E-2</v>
      </c>
      <c r="N13" s="30">
        <v>4.656139914048453E-2</v>
      </c>
      <c r="O13" s="54">
        <f t="shared" si="0"/>
        <v>0</v>
      </c>
    </row>
    <row r="14" spans="1:16" ht="24" customHeight="1">
      <c r="A14" s="85" t="s">
        <v>565</v>
      </c>
      <c r="B14" s="309">
        <v>8</v>
      </c>
      <c r="C14" s="309" t="s">
        <v>641</v>
      </c>
      <c r="D14" s="309" t="s">
        <v>747</v>
      </c>
      <c r="E14" s="302" t="s">
        <v>504</v>
      </c>
      <c r="F14" s="28" t="s">
        <v>544</v>
      </c>
      <c r="G14" s="309" t="s">
        <v>657</v>
      </c>
      <c r="H14" s="319">
        <v>1390.46</v>
      </c>
      <c r="I14" s="31" t="s">
        <v>770</v>
      </c>
      <c r="J14" s="28" t="s">
        <v>0</v>
      </c>
      <c r="K14" s="29">
        <v>900</v>
      </c>
      <c r="L14" s="30">
        <v>0</v>
      </c>
      <c r="M14" s="30">
        <v>-5.8187277145581705E-3</v>
      </c>
      <c r="N14" s="30">
        <v>5.8187277145581705E-3</v>
      </c>
      <c r="O14" s="54">
        <f t="shared" si="0"/>
        <v>0</v>
      </c>
    </row>
    <row r="15" spans="1:16" ht="24" customHeight="1">
      <c r="A15" s="85" t="s">
        <v>566</v>
      </c>
      <c r="B15" s="330"/>
      <c r="C15" s="330"/>
      <c r="D15" s="330"/>
      <c r="E15" s="303"/>
      <c r="F15" s="28" t="s">
        <v>545</v>
      </c>
      <c r="G15" s="330"/>
      <c r="H15" s="351"/>
      <c r="I15" s="31" t="s">
        <v>771</v>
      </c>
      <c r="J15" s="28" t="s">
        <v>7</v>
      </c>
      <c r="K15" s="29">
        <v>293.62</v>
      </c>
      <c r="L15" s="30">
        <v>0</v>
      </c>
      <c r="M15" s="30">
        <v>-4.6788886467887938E-2</v>
      </c>
      <c r="N15" s="30">
        <v>4.6788886467887938E-2</v>
      </c>
      <c r="O15" s="54">
        <f t="shared" si="0"/>
        <v>0</v>
      </c>
    </row>
    <row r="16" spans="1:16" ht="24" customHeight="1">
      <c r="A16" s="85" t="s">
        <v>567</v>
      </c>
      <c r="B16" s="310"/>
      <c r="C16" s="310"/>
      <c r="D16" s="310"/>
      <c r="E16" s="304"/>
      <c r="F16" s="32" t="s">
        <v>546</v>
      </c>
      <c r="G16" s="310"/>
      <c r="H16" s="320"/>
      <c r="I16" s="32" t="s">
        <v>772</v>
      </c>
      <c r="J16" s="32" t="s">
        <v>133</v>
      </c>
      <c r="K16" s="33">
        <v>196.84</v>
      </c>
      <c r="L16" s="30">
        <v>0</v>
      </c>
      <c r="M16" s="30">
        <v>0</v>
      </c>
      <c r="N16" s="30">
        <v>0</v>
      </c>
      <c r="O16" s="54">
        <f t="shared" si="0"/>
        <v>0</v>
      </c>
    </row>
    <row r="17" spans="1:16" ht="27" customHeight="1">
      <c r="A17" s="85" t="s">
        <v>568</v>
      </c>
      <c r="B17" s="265">
        <v>9</v>
      </c>
      <c r="C17" s="331" t="s">
        <v>642</v>
      </c>
      <c r="D17" s="32"/>
      <c r="E17" s="302" t="s">
        <v>504</v>
      </c>
      <c r="F17" s="32" t="s">
        <v>38</v>
      </c>
      <c r="G17" s="32"/>
      <c r="H17" s="33">
        <v>900.3</v>
      </c>
      <c r="I17" s="32" t="s">
        <v>779</v>
      </c>
      <c r="J17" s="32" t="s">
        <v>0</v>
      </c>
      <c r="K17" s="33">
        <v>900.3</v>
      </c>
      <c r="L17" s="30">
        <v>46121112.77739726</v>
      </c>
      <c r="M17" s="30">
        <v>3334864.4441491836</v>
      </c>
      <c r="N17" s="30">
        <v>1872362.8281110902</v>
      </c>
      <c r="O17" s="54">
        <f t="shared" si="0"/>
        <v>51328340.049657531</v>
      </c>
    </row>
    <row r="18" spans="1:16" ht="27" customHeight="1">
      <c r="A18" s="85" t="s">
        <v>568</v>
      </c>
      <c r="B18" s="267"/>
      <c r="C18" s="332"/>
      <c r="D18" s="32"/>
      <c r="E18" s="304"/>
      <c r="F18" s="32" t="s">
        <v>569</v>
      </c>
      <c r="G18" s="32"/>
      <c r="H18" s="33">
        <v>900.3</v>
      </c>
      <c r="I18" s="32" t="s">
        <v>779</v>
      </c>
      <c r="J18" s="32" t="s">
        <v>0</v>
      </c>
      <c r="K18" s="33">
        <v>900.3</v>
      </c>
      <c r="L18" s="30">
        <v>56268500</v>
      </c>
      <c r="M18" s="30">
        <v>6426567.5907085771</v>
      </c>
      <c r="N18" s="30">
        <v>2866032.7654558076</v>
      </c>
      <c r="O18" s="54">
        <f>SUM(L18:N18)</f>
        <v>65561100.356164381</v>
      </c>
    </row>
    <row r="19" spans="1:16" ht="39" customHeight="1">
      <c r="A19" s="85" t="s">
        <v>773</v>
      </c>
      <c r="B19" s="19">
        <v>10</v>
      </c>
      <c r="C19" s="222" t="s">
        <v>798</v>
      </c>
      <c r="D19" s="33"/>
      <c r="E19" s="32" t="s">
        <v>504</v>
      </c>
      <c r="F19" s="33" t="s">
        <v>774</v>
      </c>
      <c r="G19" s="33"/>
      <c r="H19" s="33">
        <v>1590.08</v>
      </c>
      <c r="I19" s="32" t="s">
        <v>778</v>
      </c>
      <c r="J19" s="32" t="s">
        <v>0</v>
      </c>
      <c r="K19" s="33">
        <v>1590.08</v>
      </c>
      <c r="L19" s="30">
        <v>8.2191780209541321E-2</v>
      </c>
      <c r="M19" s="30">
        <v>0</v>
      </c>
      <c r="N19" s="30">
        <v>0</v>
      </c>
      <c r="O19" s="54">
        <f>SUM(L19:N19)</f>
        <v>8.2191780209541321E-2</v>
      </c>
    </row>
    <row r="20" spans="1:16" ht="26.25" customHeight="1">
      <c r="A20" s="85" t="s">
        <v>775</v>
      </c>
      <c r="B20" s="265">
        <v>11</v>
      </c>
      <c r="C20" s="331" t="s">
        <v>797</v>
      </c>
      <c r="D20" s="33"/>
      <c r="E20" s="32" t="s">
        <v>504</v>
      </c>
      <c r="F20" s="33" t="s">
        <v>766</v>
      </c>
      <c r="G20" s="33"/>
      <c r="H20" s="33">
        <v>2233.79</v>
      </c>
      <c r="I20" s="32" t="s">
        <v>781</v>
      </c>
      <c r="J20" s="32" t="s">
        <v>0</v>
      </c>
      <c r="K20" s="33">
        <v>2233.79</v>
      </c>
      <c r="L20" s="30">
        <v>0</v>
      </c>
      <c r="M20" s="30">
        <v>0</v>
      </c>
      <c r="N20" s="30">
        <v>0</v>
      </c>
      <c r="O20" s="54">
        <f>SUM(L20:N20)</f>
        <v>0</v>
      </c>
    </row>
    <row r="21" spans="1:16" ht="26.25" customHeight="1">
      <c r="A21" s="85" t="s">
        <v>776</v>
      </c>
      <c r="B21" s="267"/>
      <c r="C21" s="332"/>
      <c r="D21" s="33"/>
      <c r="E21" s="32" t="s">
        <v>504</v>
      </c>
      <c r="F21" s="33" t="s">
        <v>777</v>
      </c>
      <c r="G21" s="33"/>
      <c r="H21" s="33">
        <v>45.96</v>
      </c>
      <c r="I21" s="32" t="s">
        <v>780</v>
      </c>
      <c r="J21" s="32" t="s">
        <v>0</v>
      </c>
      <c r="K21" s="33">
        <v>45.96</v>
      </c>
      <c r="L21" s="30">
        <v>0</v>
      </c>
      <c r="M21" s="30">
        <v>0</v>
      </c>
      <c r="N21" s="30">
        <v>0</v>
      </c>
      <c r="O21" s="54">
        <f>SUM(L21:N21)</f>
        <v>0</v>
      </c>
    </row>
    <row r="22" spans="1:16" s="1" customFormat="1" ht="12" thickBot="1">
      <c r="A22" s="85"/>
      <c r="C22" s="4"/>
      <c r="H22" s="3"/>
      <c r="I22" s="3"/>
      <c r="J22" s="3"/>
      <c r="K22" s="3"/>
      <c r="L22" s="5"/>
      <c r="M22" s="5"/>
      <c r="N22" s="5"/>
      <c r="O22" s="5"/>
      <c r="P22" s="231"/>
    </row>
    <row r="23" spans="1:16" s="2" customFormat="1" ht="22.5" customHeight="1" thickBot="1">
      <c r="A23" s="86"/>
      <c r="D23" s="1"/>
      <c r="E23" s="346" t="s">
        <v>504</v>
      </c>
      <c r="F23" s="347"/>
      <c r="G23" s="69" t="s">
        <v>668</v>
      </c>
      <c r="H23" s="348" t="s">
        <v>4</v>
      </c>
      <c r="I23" s="349"/>
      <c r="J23" s="350"/>
      <c r="K23" s="69" t="s">
        <v>668</v>
      </c>
      <c r="L23" s="94">
        <f>SUM(L6:L22)</f>
        <v>599141216.40347958</v>
      </c>
      <c r="M23" s="94">
        <f>SUM(M6:M22)</f>
        <v>278919376.40585756</v>
      </c>
      <c r="N23" s="94">
        <f>SUM(N6:N22)</f>
        <v>135487864.07697803</v>
      </c>
      <c r="O23" s="94">
        <f>SUM(O6:O22)</f>
        <v>1013548456.8863151</v>
      </c>
      <c r="P23" s="246"/>
    </row>
    <row r="24" spans="1:16" s="1" customFormat="1">
      <c r="A24" s="85"/>
      <c r="C24" s="4"/>
      <c r="H24" s="3"/>
      <c r="I24" s="3"/>
      <c r="J24" s="3"/>
      <c r="K24" s="3"/>
      <c r="L24" s="5"/>
      <c r="M24" s="88">
        <f>SUM(M23:N23)</f>
        <v>414407240.48283559</v>
      </c>
      <c r="N24" s="5"/>
      <c r="O24" s="5"/>
      <c r="P24" s="231"/>
    </row>
    <row r="25" spans="1:16" s="1" customFormat="1">
      <c r="A25" s="85"/>
      <c r="C25" s="4"/>
      <c r="H25" s="3"/>
      <c r="I25" s="3"/>
      <c r="J25" s="3"/>
      <c r="K25" s="3"/>
      <c r="L25" s="5"/>
      <c r="M25" s="5"/>
      <c r="N25" s="5"/>
      <c r="O25" s="5"/>
      <c r="P25" s="231"/>
    </row>
    <row r="26" spans="1:16" s="1" customFormat="1">
      <c r="A26" s="85"/>
      <c r="C26" s="4"/>
      <c r="H26" s="3"/>
      <c r="I26" s="3"/>
      <c r="J26" s="3"/>
      <c r="K26" s="3"/>
      <c r="L26" s="5"/>
      <c r="M26" s="5"/>
      <c r="N26" s="5"/>
      <c r="O26" s="5"/>
      <c r="P26" s="231"/>
    </row>
    <row r="27" spans="1:16" s="1" customFormat="1" ht="12" thickBot="1">
      <c r="A27" s="85"/>
      <c r="C27" s="4"/>
      <c r="H27" s="3"/>
      <c r="I27" s="3"/>
      <c r="J27" s="3"/>
      <c r="K27" s="3"/>
      <c r="L27" s="5"/>
      <c r="M27" s="5"/>
      <c r="N27" s="5"/>
      <c r="O27" s="5"/>
      <c r="P27" s="231"/>
    </row>
    <row r="28" spans="1:16" ht="30.75" customHeight="1" thickBot="1">
      <c r="B28" s="176" t="s">
        <v>305</v>
      </c>
      <c r="C28" s="177" t="s">
        <v>306</v>
      </c>
      <c r="D28" s="176" t="s">
        <v>732</v>
      </c>
      <c r="E28" s="177" t="s">
        <v>307</v>
      </c>
      <c r="F28" s="176" t="s">
        <v>308</v>
      </c>
      <c r="G28" s="198" t="s">
        <v>741</v>
      </c>
      <c r="H28" s="178" t="s">
        <v>423</v>
      </c>
      <c r="I28" s="178" t="s">
        <v>310</v>
      </c>
      <c r="J28" s="178" t="s">
        <v>311</v>
      </c>
      <c r="K28" s="203" t="s">
        <v>736</v>
      </c>
      <c r="L28" s="180" t="s">
        <v>313</v>
      </c>
      <c r="M28" s="180" t="s">
        <v>3</v>
      </c>
      <c r="N28" s="180" t="s">
        <v>424</v>
      </c>
      <c r="O28" s="180" t="s">
        <v>425</v>
      </c>
    </row>
    <row r="29" spans="1:16" s="2" customFormat="1" ht="15.75" customHeight="1">
      <c r="A29" s="86"/>
      <c r="B29" s="200" t="s">
        <v>550</v>
      </c>
      <c r="C29" s="201"/>
      <c r="D29" s="201"/>
      <c r="E29" s="201"/>
      <c r="F29" s="202"/>
      <c r="G29" s="196"/>
      <c r="H29" s="161" t="s">
        <v>315</v>
      </c>
      <c r="I29" s="284" t="s">
        <v>550</v>
      </c>
      <c r="J29" s="285"/>
      <c r="K29" s="51" t="s">
        <v>315</v>
      </c>
      <c r="L29" s="227"/>
      <c r="M29" s="228"/>
      <c r="N29" s="228"/>
      <c r="O29" s="229" t="s">
        <v>510</v>
      </c>
      <c r="P29" s="232"/>
    </row>
    <row r="30" spans="1:16" ht="27.75" customHeight="1">
      <c r="A30" s="85" t="s">
        <v>564</v>
      </c>
      <c r="B30" s="56">
        <v>1</v>
      </c>
      <c r="C30" s="204" t="s">
        <v>643</v>
      </c>
      <c r="D30" s="28"/>
      <c r="E30" s="56" t="s">
        <v>365</v>
      </c>
      <c r="F30" s="28" t="s">
        <v>547</v>
      </c>
      <c r="G30" s="28" t="s">
        <v>657</v>
      </c>
      <c r="H30" s="29">
        <v>1535.83</v>
      </c>
      <c r="I30" s="31" t="s">
        <v>528</v>
      </c>
      <c r="J30" s="28" t="s">
        <v>0</v>
      </c>
      <c r="K30" s="29">
        <v>1535.83</v>
      </c>
      <c r="L30" s="30">
        <v>0.25369863584637642</v>
      </c>
      <c r="M30" s="30">
        <v>0</v>
      </c>
      <c r="N30" s="30">
        <v>0</v>
      </c>
      <c r="O30" s="54">
        <f t="shared" ref="O30" si="1">SUM(L30:N30)</f>
        <v>0.25369863584637642</v>
      </c>
    </row>
    <row r="31" spans="1:16" s="1" customFormat="1" ht="12" thickBot="1">
      <c r="A31" s="85"/>
      <c r="C31" s="4"/>
      <c r="H31" s="3"/>
      <c r="I31" s="3"/>
      <c r="J31" s="3"/>
      <c r="K31" s="3"/>
      <c r="L31" s="5"/>
      <c r="M31" s="5"/>
      <c r="N31" s="5"/>
      <c r="O31" s="5"/>
      <c r="P31" s="231"/>
    </row>
    <row r="32" spans="1:16" s="2" customFormat="1" ht="22.5" customHeight="1" thickBot="1">
      <c r="A32" s="85"/>
      <c r="D32" s="1"/>
      <c r="E32" s="346" t="s">
        <v>365</v>
      </c>
      <c r="F32" s="347"/>
      <c r="G32" s="69" t="s">
        <v>668</v>
      </c>
      <c r="H32" s="348" t="s">
        <v>4</v>
      </c>
      <c r="I32" s="349"/>
      <c r="J32" s="350"/>
      <c r="K32" s="69" t="s">
        <v>668</v>
      </c>
      <c r="L32" s="94">
        <f>SUM(L29:L31)</f>
        <v>0.25369863584637642</v>
      </c>
      <c r="M32" s="94">
        <f>SUM(M29:M31)</f>
        <v>0</v>
      </c>
      <c r="N32" s="94">
        <f>SUM(N29:N31)</f>
        <v>0</v>
      </c>
      <c r="O32" s="94">
        <f>SUM(O29:O31)</f>
        <v>0.25369863584637642</v>
      </c>
      <c r="P32" s="246"/>
    </row>
    <row r="33" spans="1:16" s="1" customFormat="1">
      <c r="A33" s="86"/>
      <c r="C33" s="4"/>
      <c r="H33" s="3"/>
      <c r="I33" s="3"/>
      <c r="J33" s="3"/>
      <c r="K33" s="3"/>
      <c r="L33" s="5"/>
      <c r="M33" s="88">
        <f>SUM(M32:N32)</f>
        <v>0</v>
      </c>
      <c r="N33" s="5"/>
      <c r="O33" s="5"/>
      <c r="P33" s="232"/>
    </row>
    <row r="34" spans="1:16" s="1" customFormat="1">
      <c r="A34" s="85"/>
      <c r="C34" s="4"/>
      <c r="H34" s="3"/>
      <c r="I34" s="3"/>
      <c r="J34" s="3"/>
      <c r="K34" s="3"/>
      <c r="L34" s="5"/>
      <c r="M34" s="5"/>
      <c r="N34" s="5"/>
      <c r="O34" s="5"/>
      <c r="P34" s="231"/>
    </row>
    <row r="35" spans="1:16" s="1" customFormat="1">
      <c r="A35" s="85"/>
      <c r="C35" s="4"/>
      <c r="H35" s="3"/>
      <c r="I35" s="3"/>
      <c r="J35" s="3"/>
      <c r="K35" s="3"/>
      <c r="L35" s="5"/>
      <c r="M35" s="5"/>
      <c r="N35" s="5"/>
      <c r="O35" s="5"/>
      <c r="P35" s="231"/>
    </row>
    <row r="36" spans="1:16" s="1" customFormat="1" ht="12" thickBot="1">
      <c r="A36" s="85"/>
      <c r="C36" s="4"/>
      <c r="H36" s="3"/>
      <c r="I36" s="3"/>
      <c r="J36" s="3"/>
      <c r="K36" s="3"/>
      <c r="L36" s="5"/>
      <c r="M36" s="5"/>
      <c r="N36" s="5"/>
      <c r="O36" s="5"/>
      <c r="P36" s="231"/>
    </row>
    <row r="37" spans="1:16" ht="30.75" customHeight="1" thickBot="1">
      <c r="B37" s="176" t="s">
        <v>305</v>
      </c>
      <c r="C37" s="177" t="s">
        <v>306</v>
      </c>
      <c r="D37" s="176" t="s">
        <v>732</v>
      </c>
      <c r="E37" s="177" t="s">
        <v>307</v>
      </c>
      <c r="F37" s="176" t="s">
        <v>308</v>
      </c>
      <c r="G37" s="198" t="s">
        <v>741</v>
      </c>
      <c r="H37" s="178" t="s">
        <v>423</v>
      </c>
      <c r="I37" s="178" t="s">
        <v>310</v>
      </c>
      <c r="J37" s="178" t="s">
        <v>311</v>
      </c>
      <c r="K37" s="203" t="s">
        <v>736</v>
      </c>
      <c r="L37" s="180" t="s">
        <v>313</v>
      </c>
      <c r="M37" s="180" t="s">
        <v>3</v>
      </c>
      <c r="N37" s="180" t="s">
        <v>424</v>
      </c>
      <c r="O37" s="180" t="s">
        <v>425</v>
      </c>
    </row>
    <row r="38" spans="1:16" s="2" customFormat="1" ht="15.75" customHeight="1">
      <c r="A38" s="86"/>
      <c r="B38" s="200" t="s">
        <v>550</v>
      </c>
      <c r="C38" s="201"/>
      <c r="D38" s="201"/>
      <c r="E38" s="201"/>
      <c r="F38" s="202"/>
      <c r="G38" s="196"/>
      <c r="H38" s="161" t="s">
        <v>315</v>
      </c>
      <c r="I38" s="284" t="s">
        <v>550</v>
      </c>
      <c r="J38" s="285"/>
      <c r="K38" s="51" t="s">
        <v>315</v>
      </c>
      <c r="L38" s="227"/>
      <c r="M38" s="228"/>
      <c r="N38" s="228"/>
      <c r="O38" s="229" t="s">
        <v>510</v>
      </c>
      <c r="P38" s="232"/>
    </row>
    <row r="39" spans="1:16" ht="26.25" customHeight="1">
      <c r="A39" s="86"/>
      <c r="B39" s="28">
        <v>1</v>
      </c>
      <c r="C39" s="35" t="s">
        <v>758</v>
      </c>
      <c r="D39" s="28"/>
      <c r="E39" s="28" t="s">
        <v>404</v>
      </c>
      <c r="F39" s="28" t="s">
        <v>141</v>
      </c>
      <c r="G39" s="28" t="s">
        <v>657</v>
      </c>
      <c r="H39" s="29">
        <v>1986.12</v>
      </c>
      <c r="I39" s="28" t="s">
        <v>1</v>
      </c>
      <c r="J39" s="28" t="s">
        <v>0</v>
      </c>
      <c r="K39" s="28">
        <v>1986.12</v>
      </c>
      <c r="L39" s="30">
        <v>98117693.753424644</v>
      </c>
      <c r="M39" s="30">
        <v>2481168.3958371179</v>
      </c>
      <c r="N39" s="30">
        <v>1526872.6041628821</v>
      </c>
      <c r="O39" s="54">
        <f t="shared" ref="O39:O43" si="2">SUM(L39:N39)</f>
        <v>102125734.75342464</v>
      </c>
      <c r="P39" s="232"/>
    </row>
    <row r="40" spans="1:16" ht="22.5" customHeight="1">
      <c r="B40" s="56">
        <v>2</v>
      </c>
      <c r="C40" s="204" t="s">
        <v>644</v>
      </c>
      <c r="D40" s="28"/>
      <c r="E40" s="56" t="s">
        <v>404</v>
      </c>
      <c r="F40" s="28" t="s">
        <v>145</v>
      </c>
      <c r="G40" s="56" t="s">
        <v>657</v>
      </c>
      <c r="H40" s="252">
        <v>1680.84</v>
      </c>
      <c r="I40" s="31" t="s">
        <v>488</v>
      </c>
      <c r="J40" s="28" t="s">
        <v>7</v>
      </c>
      <c r="K40" s="29">
        <v>208.84</v>
      </c>
      <c r="L40" s="30">
        <v>3175728.7692397246</v>
      </c>
      <c r="M40" s="30">
        <v>226588.83566646729</v>
      </c>
      <c r="N40" s="30">
        <v>201412.16433353271</v>
      </c>
      <c r="O40" s="54">
        <f t="shared" si="2"/>
        <v>3603729.7692397246</v>
      </c>
    </row>
    <row r="41" spans="1:16" ht="26.25" customHeight="1">
      <c r="A41" s="85" t="s">
        <v>572</v>
      </c>
      <c r="B41" s="28">
        <v>3</v>
      </c>
      <c r="C41" s="35" t="s">
        <v>558</v>
      </c>
      <c r="D41" s="28"/>
      <c r="E41" s="28" t="s">
        <v>404</v>
      </c>
      <c r="F41" s="28" t="s">
        <v>548</v>
      </c>
      <c r="G41" s="28" t="s">
        <v>657</v>
      </c>
      <c r="H41" s="29">
        <v>3412.98</v>
      </c>
      <c r="I41" s="31" t="s">
        <v>528</v>
      </c>
      <c r="J41" s="28" t="s">
        <v>0</v>
      </c>
      <c r="K41" s="29">
        <v>3412.98</v>
      </c>
      <c r="L41" s="30">
        <v>298635750.00000006</v>
      </c>
      <c r="M41" s="30">
        <v>39908183.383702464</v>
      </c>
      <c r="N41" s="30">
        <v>22841827.482050963</v>
      </c>
      <c r="O41" s="54">
        <f t="shared" si="2"/>
        <v>361385760.86575347</v>
      </c>
    </row>
    <row r="42" spans="1:16" ht="26.25" customHeight="1">
      <c r="A42" s="85" t="s">
        <v>570</v>
      </c>
      <c r="B42" s="265">
        <v>4</v>
      </c>
      <c r="C42" s="331" t="s">
        <v>658</v>
      </c>
      <c r="D42" s="33"/>
      <c r="E42" s="32" t="s">
        <v>404</v>
      </c>
      <c r="F42" s="28" t="s">
        <v>40</v>
      </c>
      <c r="G42" s="195"/>
      <c r="H42" s="319">
        <v>4601.49</v>
      </c>
      <c r="I42" s="32" t="s">
        <v>768</v>
      </c>
      <c r="J42" s="28" t="s">
        <v>0</v>
      </c>
      <c r="K42" s="33">
        <v>1499.7</v>
      </c>
      <c r="L42" s="30">
        <v>0</v>
      </c>
      <c r="M42" s="30">
        <v>-7.6862451474960544E-4</v>
      </c>
      <c r="N42" s="30">
        <v>7.6862451474960544E-4</v>
      </c>
      <c r="O42" s="54">
        <f>SUM(L42:N42)</f>
        <v>0</v>
      </c>
    </row>
    <row r="43" spans="1:16" ht="26.25" customHeight="1">
      <c r="A43" s="85" t="s">
        <v>570</v>
      </c>
      <c r="B43" s="267"/>
      <c r="C43" s="332"/>
      <c r="D43" s="33"/>
      <c r="E43" s="32" t="s">
        <v>404</v>
      </c>
      <c r="F43" s="28" t="s">
        <v>571</v>
      </c>
      <c r="G43" s="195"/>
      <c r="H43" s="320"/>
      <c r="I43" s="32" t="s">
        <v>769</v>
      </c>
      <c r="J43" s="28" t="s">
        <v>7</v>
      </c>
      <c r="K43" s="33">
        <v>3101.79</v>
      </c>
      <c r="L43" s="30">
        <v>0.22397260367870331</v>
      </c>
      <c r="M43" s="30">
        <v>0</v>
      </c>
      <c r="N43" s="30">
        <v>0</v>
      </c>
      <c r="O43" s="54">
        <f t="shared" si="2"/>
        <v>0.22397260367870331</v>
      </c>
    </row>
    <row r="44" spans="1:16" s="1" customFormat="1" ht="12" thickBot="1">
      <c r="A44" s="85"/>
      <c r="C44" s="4"/>
      <c r="H44" s="3"/>
      <c r="I44" s="3"/>
      <c r="J44" s="3"/>
      <c r="K44" s="3"/>
      <c r="L44" s="5"/>
      <c r="M44" s="5"/>
      <c r="N44" s="5"/>
      <c r="O44" s="5"/>
      <c r="P44" s="231"/>
    </row>
    <row r="45" spans="1:16" s="2" customFormat="1" ht="22.5" customHeight="1" thickBot="1">
      <c r="A45" s="85"/>
      <c r="D45" s="1"/>
      <c r="E45" s="346" t="s">
        <v>404</v>
      </c>
      <c r="F45" s="347"/>
      <c r="G45" s="69" t="s">
        <v>668</v>
      </c>
      <c r="H45" s="348" t="s">
        <v>4</v>
      </c>
      <c r="I45" s="349"/>
      <c r="J45" s="350"/>
      <c r="K45" s="69" t="s">
        <v>668</v>
      </c>
      <c r="L45" s="94">
        <f>SUM(L39:L44)</f>
        <v>399929172.74663705</v>
      </c>
      <c r="M45" s="94">
        <f>SUM(M39:M44)</f>
        <v>42615940.614437424</v>
      </c>
      <c r="N45" s="94">
        <f>SUM(N39:N44)</f>
        <v>24570112.251316004</v>
      </c>
      <c r="O45" s="94">
        <f>SUM(O39:O44)</f>
        <v>467115225.61239046</v>
      </c>
      <c r="P45" s="246"/>
    </row>
    <row r="46" spans="1:16" s="1" customFormat="1">
      <c r="A46" s="85"/>
      <c r="C46" s="4"/>
      <c r="H46" s="3"/>
      <c r="I46" s="3"/>
      <c r="J46" s="3"/>
      <c r="K46" s="3"/>
      <c r="L46" s="5"/>
      <c r="M46" s="88">
        <f>SUM(M45:N45)</f>
        <v>67186052.865753427</v>
      </c>
      <c r="N46" s="5"/>
      <c r="O46" s="5"/>
      <c r="P46" s="231"/>
    </row>
    <row r="47" spans="1:16" s="1" customFormat="1">
      <c r="A47" s="85"/>
      <c r="C47" s="4"/>
      <c r="H47" s="3"/>
      <c r="I47" s="3"/>
      <c r="J47" s="3"/>
      <c r="K47" s="3"/>
      <c r="L47" s="5"/>
      <c r="M47" s="5"/>
      <c r="N47" s="5"/>
      <c r="O47" s="5"/>
      <c r="P47" s="231"/>
    </row>
    <row r="48" spans="1:16" s="1" customFormat="1">
      <c r="A48" s="85"/>
      <c r="C48" s="4"/>
      <c r="H48" s="3"/>
      <c r="I48" s="3"/>
      <c r="J48" s="3"/>
      <c r="K48" s="3"/>
      <c r="L48" s="5"/>
      <c r="M48" s="5"/>
      <c r="N48" s="5"/>
      <c r="O48" s="5"/>
      <c r="P48" s="231"/>
    </row>
    <row r="49" spans="1:16" s="1" customFormat="1" ht="12" thickBot="1">
      <c r="A49" s="85"/>
      <c r="C49" s="4"/>
      <c r="H49" s="3"/>
      <c r="I49" s="3"/>
      <c r="J49" s="3"/>
      <c r="K49" s="3"/>
      <c r="L49" s="5"/>
      <c r="M49" s="5"/>
      <c r="N49" s="5"/>
      <c r="O49" s="5"/>
      <c r="P49" s="231"/>
    </row>
    <row r="50" spans="1:16" ht="30.75" customHeight="1" thickBot="1">
      <c r="B50" s="176" t="s">
        <v>305</v>
      </c>
      <c r="C50" s="177" t="s">
        <v>306</v>
      </c>
      <c r="D50" s="176" t="s">
        <v>732</v>
      </c>
      <c r="E50" s="177" t="s">
        <v>307</v>
      </c>
      <c r="F50" s="176" t="s">
        <v>308</v>
      </c>
      <c r="G50" s="198" t="s">
        <v>741</v>
      </c>
      <c r="H50" s="178" t="s">
        <v>423</v>
      </c>
      <c r="I50" s="178" t="s">
        <v>310</v>
      </c>
      <c r="J50" s="178" t="s">
        <v>311</v>
      </c>
      <c r="K50" s="179" t="s">
        <v>312</v>
      </c>
      <c r="L50" s="180" t="s">
        <v>313</v>
      </c>
      <c r="M50" s="180" t="s">
        <v>3</v>
      </c>
      <c r="N50" s="180" t="s">
        <v>424</v>
      </c>
      <c r="O50" s="180" t="s">
        <v>425</v>
      </c>
    </row>
    <row r="51" spans="1:16" s="2" customFormat="1" ht="15.75" customHeight="1">
      <c r="A51" s="85"/>
      <c r="B51" s="277" t="s">
        <v>550</v>
      </c>
      <c r="C51" s="352"/>
      <c r="D51" s="352"/>
      <c r="E51" s="352"/>
      <c r="F51" s="278"/>
      <c r="G51" s="181"/>
      <c r="H51" s="50" t="s">
        <v>315</v>
      </c>
      <c r="I51" s="277" t="s">
        <v>550</v>
      </c>
      <c r="J51" s="278"/>
      <c r="K51" s="51" t="s">
        <v>315</v>
      </c>
      <c r="L51" s="227"/>
      <c r="M51" s="228"/>
      <c r="N51" s="228"/>
      <c r="O51" s="229" t="s">
        <v>510</v>
      </c>
      <c r="P51" s="231"/>
    </row>
    <row r="52" spans="1:16" ht="27" customHeight="1">
      <c r="B52" s="28">
        <v>1</v>
      </c>
      <c r="C52" s="35" t="s">
        <v>645</v>
      </c>
      <c r="D52" s="28"/>
      <c r="E52" s="28" t="s">
        <v>407</v>
      </c>
      <c r="F52" s="28" t="s">
        <v>135</v>
      </c>
      <c r="G52" s="28"/>
      <c r="H52" s="29">
        <v>1812</v>
      </c>
      <c r="I52" s="28" t="s">
        <v>393</v>
      </c>
      <c r="J52" s="28" t="s">
        <v>0</v>
      </c>
      <c r="K52" s="29">
        <v>906</v>
      </c>
      <c r="L52" s="30">
        <v>89262724.958904088</v>
      </c>
      <c r="M52" s="30">
        <v>65321727.995482087</v>
      </c>
      <c r="N52" s="30">
        <v>75944378.223695993</v>
      </c>
      <c r="O52" s="54">
        <f>SUM(L52:N52)</f>
        <v>230528831.17808217</v>
      </c>
    </row>
    <row r="53" spans="1:16" ht="22.5" customHeight="1">
      <c r="B53" s="309">
        <v>2</v>
      </c>
      <c r="C53" s="282" t="s">
        <v>646</v>
      </c>
      <c r="D53" s="56"/>
      <c r="E53" s="309" t="s">
        <v>407</v>
      </c>
      <c r="F53" s="28" t="s">
        <v>136</v>
      </c>
      <c r="G53" s="309"/>
      <c r="H53" s="319">
        <v>2407</v>
      </c>
      <c r="I53" s="28" t="s">
        <v>508</v>
      </c>
      <c r="J53" s="28" t="s">
        <v>0</v>
      </c>
      <c r="K53" s="29">
        <v>1140</v>
      </c>
      <c r="L53" s="30">
        <v>57317626.938630149</v>
      </c>
      <c r="M53" s="30">
        <v>33592168.271304637</v>
      </c>
      <c r="N53" s="30">
        <v>36245259.660311803</v>
      </c>
      <c r="O53" s="54">
        <f>SUM(L53:N53)</f>
        <v>127155054.87024659</v>
      </c>
    </row>
    <row r="54" spans="1:16" ht="22.5" customHeight="1">
      <c r="B54" s="310"/>
      <c r="C54" s="283"/>
      <c r="D54" s="183"/>
      <c r="E54" s="310"/>
      <c r="F54" s="28" t="s">
        <v>137</v>
      </c>
      <c r="G54" s="310"/>
      <c r="H54" s="320"/>
      <c r="I54" s="28" t="s">
        <v>338</v>
      </c>
      <c r="J54" s="28" t="s">
        <v>7</v>
      </c>
      <c r="K54" s="29">
        <v>1117</v>
      </c>
      <c r="L54" s="30">
        <v>69934582.595505133</v>
      </c>
      <c r="M54" s="30">
        <v>95061505.197153792</v>
      </c>
      <c r="N54" s="30">
        <v>52502828.322623596</v>
      </c>
      <c r="O54" s="54">
        <f>SUM(L54:N54)</f>
        <v>217498916.11528254</v>
      </c>
    </row>
    <row r="55" spans="1:16" ht="28.5" customHeight="1">
      <c r="B55" s="28">
        <v>3</v>
      </c>
      <c r="C55" s="35" t="s">
        <v>647</v>
      </c>
      <c r="D55" s="28"/>
      <c r="E55" s="28" t="s">
        <v>407</v>
      </c>
      <c r="F55" s="28" t="s">
        <v>506</v>
      </c>
      <c r="G55" s="28" t="s">
        <v>657</v>
      </c>
      <c r="H55" s="29">
        <v>3245.08</v>
      </c>
      <c r="I55" s="28" t="s">
        <v>507</v>
      </c>
      <c r="J55" s="28" t="s">
        <v>0</v>
      </c>
      <c r="K55" s="29">
        <v>3245.08</v>
      </c>
      <c r="L55" s="30">
        <v>279774362.35616446</v>
      </c>
      <c r="M55" s="30">
        <v>180127871.98176205</v>
      </c>
      <c r="N55" s="30">
        <v>38796236.699744798</v>
      </c>
      <c r="O55" s="54">
        <f>SUM(L55:N55)</f>
        <v>498698471.03767133</v>
      </c>
    </row>
    <row r="56" spans="1:16" s="1" customFormat="1" ht="12" thickBot="1">
      <c r="A56" s="85"/>
      <c r="C56" s="4"/>
      <c r="H56" s="3"/>
      <c r="I56" s="3"/>
      <c r="J56" s="3"/>
      <c r="K56" s="3"/>
      <c r="L56" s="5"/>
      <c r="M56" s="5"/>
      <c r="N56" s="5"/>
      <c r="O56" s="5"/>
      <c r="P56" s="231"/>
    </row>
    <row r="57" spans="1:16" s="2" customFormat="1" ht="22.5" customHeight="1" thickBot="1">
      <c r="A57" s="85"/>
      <c r="D57" s="1"/>
      <c r="E57" s="346" t="s">
        <v>407</v>
      </c>
      <c r="F57" s="347"/>
      <c r="G57" s="69" t="s">
        <v>668</v>
      </c>
      <c r="H57" s="348" t="s">
        <v>4</v>
      </c>
      <c r="I57" s="349"/>
      <c r="J57" s="350"/>
      <c r="K57" s="69" t="s">
        <v>668</v>
      </c>
      <c r="L57" s="94">
        <f>SUM(L51:L56)</f>
        <v>496289296.84920382</v>
      </c>
      <c r="M57" s="94">
        <f>SUM(M51:M56)</f>
        <v>374103273.44570255</v>
      </c>
      <c r="N57" s="94">
        <f>SUM(N51:N56)</f>
        <v>203488702.90637618</v>
      </c>
      <c r="O57" s="94">
        <f>SUM(O51:O56)</f>
        <v>1073881273.2012825</v>
      </c>
      <c r="P57" s="246"/>
    </row>
    <row r="58" spans="1:16" s="1" customFormat="1">
      <c r="A58" s="85"/>
      <c r="C58" s="4"/>
      <c r="H58" s="3"/>
      <c r="L58" s="5"/>
      <c r="M58" s="88">
        <f>SUM(M57:N57)</f>
        <v>577591976.35207868</v>
      </c>
      <c r="N58" s="5"/>
      <c r="O58" s="5"/>
      <c r="P58" s="231"/>
    </row>
    <row r="59" spans="1:16" s="1" customFormat="1">
      <c r="A59" s="85"/>
      <c r="C59" s="4"/>
      <c r="H59" s="3"/>
      <c r="L59" s="5"/>
      <c r="M59" s="88"/>
      <c r="N59" s="5"/>
      <c r="O59" s="5"/>
      <c r="P59" s="231"/>
    </row>
    <row r="60" spans="1:16" s="1" customFormat="1">
      <c r="A60" s="85"/>
      <c r="C60" s="4"/>
      <c r="H60" s="3"/>
      <c r="L60" s="5"/>
      <c r="M60" s="88"/>
      <c r="N60" s="5"/>
      <c r="O60" s="5"/>
      <c r="P60" s="231"/>
    </row>
    <row r="61" spans="1:16" s="1" customFormat="1" ht="12" thickBot="1">
      <c r="A61" s="85"/>
      <c r="C61" s="4"/>
      <c r="H61" s="3"/>
      <c r="L61" s="5"/>
      <c r="M61" s="5"/>
      <c r="N61" s="5"/>
      <c r="O61" s="5"/>
      <c r="P61" s="231"/>
    </row>
    <row r="62" spans="1:16" s="2" customFormat="1" ht="22.5" customHeight="1" thickBot="1">
      <c r="A62" s="85"/>
      <c r="C62" s="353" t="s">
        <v>735</v>
      </c>
      <c r="D62" s="354"/>
      <c r="E62" s="355"/>
      <c r="F62" s="356"/>
      <c r="G62" s="1"/>
      <c r="H62" s="346" t="s">
        <v>463</v>
      </c>
      <c r="I62" s="361"/>
      <c r="J62" s="347"/>
      <c r="K62" s="69" t="s">
        <v>668</v>
      </c>
      <c r="L62" s="94">
        <f>SUM(L23+L32+L45+L57)</f>
        <v>1495359686.2530191</v>
      </c>
      <c r="M62" s="94">
        <f>SUM(M23+M32+M45+M57)</f>
        <v>695638590.46599746</v>
      </c>
      <c r="N62" s="94">
        <f>SUM(N23+N32+N45+N57)</f>
        <v>363546679.23467022</v>
      </c>
      <c r="O62" s="94">
        <f>SUM(L62+M63)</f>
        <v>2554544955.9536867</v>
      </c>
      <c r="P62" s="231"/>
    </row>
    <row r="63" spans="1:16" ht="22.5" customHeight="1" thickBot="1">
      <c r="B63" s="2"/>
      <c r="C63" s="357"/>
      <c r="D63" s="358"/>
      <c r="E63" s="359"/>
      <c r="F63" s="360"/>
      <c r="G63" s="1"/>
      <c r="H63" s="346" t="s">
        <v>509</v>
      </c>
      <c r="I63" s="361"/>
      <c r="J63" s="347"/>
      <c r="K63" s="288" t="s">
        <v>668</v>
      </c>
      <c r="L63" s="289"/>
      <c r="M63" s="95">
        <f>SUM(M62+N62)</f>
        <v>1059185269.7006676</v>
      </c>
      <c r="N63" s="96"/>
      <c r="O63" s="91" t="s">
        <v>550</v>
      </c>
    </row>
    <row r="64" spans="1:16">
      <c r="B64" s="2"/>
    </row>
    <row r="65" spans="1:16">
      <c r="B65" s="2"/>
    </row>
    <row r="66" spans="1:16">
      <c r="B66" s="2"/>
    </row>
    <row r="67" spans="1:16" hidden="1">
      <c r="B67" s="2"/>
    </row>
    <row r="68" spans="1:16" hidden="1">
      <c r="B68" s="2"/>
    </row>
    <row r="69" spans="1:16" hidden="1">
      <c r="B69" s="2"/>
    </row>
    <row r="70" spans="1:16" hidden="1">
      <c r="B70" s="2"/>
    </row>
    <row r="71" spans="1:16" hidden="1">
      <c r="B71" s="2"/>
    </row>
    <row r="72" spans="1:16" hidden="1">
      <c r="B72" s="2"/>
    </row>
    <row r="73" spans="1:16" hidden="1">
      <c r="B73" s="2"/>
    </row>
    <row r="74" spans="1:16" hidden="1">
      <c r="B74" s="2"/>
    </row>
    <row r="75" spans="1:16" hidden="1">
      <c r="A75" s="86"/>
      <c r="B75" s="2"/>
      <c r="P75" s="232"/>
    </row>
    <row r="76" spans="1:16" hidden="1">
      <c r="B76" s="2"/>
    </row>
    <row r="77" spans="1:16" hidden="1">
      <c r="B77" s="2"/>
    </row>
    <row r="78" spans="1:16" hidden="1">
      <c r="B78" s="2"/>
    </row>
    <row r="79" spans="1:16" hidden="1">
      <c r="B79" s="2"/>
    </row>
    <row r="80" spans="1:16" hidden="1">
      <c r="B80" s="2"/>
    </row>
    <row r="81" spans="1:16" hidden="1">
      <c r="A81" s="86"/>
      <c r="B81" s="2"/>
      <c r="P81" s="232"/>
    </row>
    <row r="82" spans="1:16" hidden="1">
      <c r="B82" s="2"/>
    </row>
    <row r="83" spans="1:16" hidden="1">
      <c r="B83" s="2"/>
    </row>
    <row r="84" spans="1:16" hidden="1">
      <c r="B84" s="2"/>
    </row>
    <row r="85" spans="1:16" hidden="1">
      <c r="B85" s="2"/>
    </row>
    <row r="86" spans="1:16" hidden="1">
      <c r="B86" s="2"/>
    </row>
    <row r="87" spans="1:16" hidden="1">
      <c r="B87" s="2"/>
    </row>
    <row r="88" spans="1:16" hidden="1">
      <c r="B88" s="2"/>
    </row>
    <row r="89" spans="1:16" hidden="1">
      <c r="B89" s="2"/>
    </row>
    <row r="90" spans="1:16" hidden="1">
      <c r="A90" s="86"/>
      <c r="B90" s="2"/>
      <c r="P90" s="232"/>
    </row>
    <row r="91" spans="1:16" hidden="1">
      <c r="B91" s="2"/>
    </row>
    <row r="92" spans="1:16" hidden="1">
      <c r="B92" s="2"/>
    </row>
    <row r="93" spans="1:16" hidden="1">
      <c r="B93" s="2"/>
    </row>
    <row r="94" spans="1:16" hidden="1">
      <c r="B94" s="2"/>
    </row>
    <row r="95" spans="1:16" hidden="1">
      <c r="B95" s="2"/>
    </row>
    <row r="96" spans="1:16" hidden="1">
      <c r="A96" s="86"/>
      <c r="B96" s="2"/>
      <c r="P96" s="232"/>
    </row>
    <row r="97" spans="1:16" hidden="1">
      <c r="B97" s="2"/>
    </row>
    <row r="98" spans="1:16" hidden="1">
      <c r="B98" s="2"/>
    </row>
    <row r="99" spans="1:16" hidden="1">
      <c r="B99" s="2"/>
    </row>
    <row r="100" spans="1:16" hidden="1">
      <c r="A100" s="86"/>
      <c r="B100" s="2"/>
      <c r="P100" s="232"/>
    </row>
    <row r="101" spans="1:16" hidden="1">
      <c r="B101" s="2"/>
    </row>
    <row r="102" spans="1:16" hidden="1"/>
    <row r="103" spans="1:16" hidden="1"/>
    <row r="104" spans="1:16" hidden="1"/>
    <row r="105" spans="1:16" hidden="1"/>
    <row r="106" spans="1:16" hidden="1">
      <c r="A106" s="86"/>
      <c r="P106" s="232"/>
    </row>
    <row r="107" spans="1:16" hidden="1"/>
    <row r="108" spans="1:16" hidden="1"/>
    <row r="109" spans="1:16" hidden="1"/>
    <row r="110" spans="1:16" hidden="1">
      <c r="A110" s="86"/>
      <c r="P110" s="232"/>
    </row>
    <row r="111" spans="1:16" hidden="1"/>
    <row r="112" spans="1:16" hidden="1"/>
    <row r="113" spans="1:16" hidden="1"/>
    <row r="114" spans="1:16" hidden="1"/>
    <row r="115" spans="1:16" hidden="1"/>
    <row r="116" spans="1:16" hidden="1">
      <c r="A116" s="86"/>
      <c r="P116" s="232"/>
    </row>
    <row r="117" spans="1:16" hidden="1"/>
    <row r="118" spans="1:16" hidden="1"/>
    <row r="119" spans="1:16" hidden="1"/>
    <row r="120" spans="1:16" hidden="1"/>
    <row r="121" spans="1:16" hidden="1"/>
    <row r="122" spans="1:16" hidden="1"/>
    <row r="123" spans="1:16" hidden="1"/>
    <row r="124" spans="1:16" hidden="1"/>
    <row r="125" spans="1:16" hidden="1">
      <c r="A125" s="86"/>
      <c r="P125" s="232"/>
    </row>
    <row r="126" spans="1:16" hidden="1"/>
    <row r="127" spans="1:16" hidden="1">
      <c r="D127" s="9"/>
      <c r="E127" s="9"/>
      <c r="F127" s="9"/>
      <c r="G127" s="9"/>
      <c r="H127" s="10"/>
      <c r="I127" s="9"/>
      <c r="J127" s="9"/>
      <c r="K127" s="9"/>
      <c r="L127" s="12"/>
      <c r="M127" s="12"/>
      <c r="N127" s="12"/>
      <c r="O127" s="12"/>
    </row>
    <row r="128" spans="1:16" hidden="1">
      <c r="D128" s="9"/>
      <c r="E128" s="9"/>
      <c r="F128" s="9"/>
      <c r="G128" s="9"/>
      <c r="H128" s="10"/>
      <c r="I128" s="9"/>
      <c r="J128" s="9"/>
      <c r="K128" s="9"/>
      <c r="L128" s="12"/>
      <c r="M128" s="12"/>
      <c r="N128" s="12"/>
      <c r="O128" s="12"/>
    </row>
    <row r="129" spans="1:16" hidden="1">
      <c r="D129" s="13"/>
      <c r="E129" s="13"/>
      <c r="F129" s="13"/>
      <c r="G129" s="13"/>
      <c r="H129" s="16"/>
      <c r="I129" s="13"/>
      <c r="J129" s="13"/>
      <c r="K129" s="13"/>
      <c r="L129" s="18"/>
      <c r="M129" s="18"/>
      <c r="N129" s="18"/>
      <c r="O129" s="18"/>
    </row>
    <row r="130" spans="1:16" hidden="1">
      <c r="D130" s="13"/>
      <c r="E130" s="13"/>
      <c r="F130" s="13"/>
      <c r="G130" s="13"/>
      <c r="H130" s="16"/>
      <c r="I130" s="13"/>
      <c r="J130" s="13"/>
      <c r="K130" s="13"/>
      <c r="L130" s="18"/>
      <c r="M130" s="18"/>
      <c r="N130" s="18"/>
      <c r="O130" s="18"/>
    </row>
    <row r="131" spans="1:16" hidden="1">
      <c r="A131" s="86"/>
      <c r="D131" s="13"/>
      <c r="E131" s="13"/>
      <c r="F131" s="13"/>
      <c r="G131" s="13"/>
      <c r="H131" s="16"/>
      <c r="I131" s="13"/>
      <c r="J131" s="13"/>
      <c r="K131" s="13"/>
      <c r="L131" s="18"/>
      <c r="M131" s="18"/>
      <c r="N131" s="18"/>
      <c r="O131" s="18"/>
      <c r="P131" s="232"/>
    </row>
    <row r="132" spans="1:16" hidden="1">
      <c r="D132" s="13"/>
      <c r="E132" s="13"/>
      <c r="F132" s="13"/>
      <c r="G132" s="13"/>
      <c r="H132" s="16"/>
      <c r="I132" s="13"/>
      <c r="J132" s="13"/>
      <c r="K132" s="13"/>
      <c r="L132" s="18"/>
      <c r="M132" s="18"/>
      <c r="N132" s="18"/>
      <c r="O132" s="18"/>
    </row>
    <row r="133" spans="1:16" hidden="1">
      <c r="D133" s="13"/>
      <c r="E133" s="13"/>
      <c r="F133" s="13"/>
      <c r="G133" s="13"/>
      <c r="H133" s="16"/>
      <c r="I133" s="13"/>
      <c r="J133" s="13"/>
      <c r="K133" s="13"/>
      <c r="L133" s="18"/>
      <c r="M133" s="18"/>
      <c r="N133" s="18"/>
      <c r="O133" s="18"/>
    </row>
    <row r="134" spans="1:16" hidden="1">
      <c r="A134" s="86"/>
      <c r="D134" s="13"/>
      <c r="E134" s="13"/>
      <c r="F134" s="13"/>
      <c r="G134" s="13"/>
      <c r="H134" s="16"/>
      <c r="I134" s="13"/>
      <c r="J134" s="13"/>
      <c r="K134" s="13"/>
      <c r="L134" s="18"/>
      <c r="M134" s="18"/>
      <c r="N134" s="18"/>
      <c r="O134" s="18"/>
      <c r="P134" s="232"/>
    </row>
    <row r="135" spans="1:16" hidden="1">
      <c r="D135" s="13"/>
      <c r="E135" s="13"/>
      <c r="F135" s="13"/>
      <c r="G135" s="13"/>
      <c r="H135" s="16"/>
      <c r="I135" s="13"/>
      <c r="J135" s="13"/>
      <c r="K135" s="13"/>
      <c r="L135" s="18"/>
      <c r="M135" s="18"/>
      <c r="N135" s="18"/>
      <c r="O135" s="18"/>
    </row>
    <row r="136" spans="1:16" hidden="1">
      <c r="D136" s="13"/>
      <c r="E136" s="13"/>
      <c r="F136" s="13"/>
      <c r="G136" s="13"/>
      <c r="H136" s="16"/>
      <c r="I136" s="13"/>
      <c r="J136" s="13"/>
      <c r="K136" s="13"/>
      <c r="L136" s="18"/>
      <c r="M136" s="18"/>
      <c r="N136" s="18"/>
      <c r="O136" s="18"/>
    </row>
    <row r="137" spans="1:16" hidden="1">
      <c r="D137" s="13"/>
      <c r="E137" s="13"/>
      <c r="F137" s="13"/>
      <c r="G137" s="13"/>
      <c r="H137" s="16"/>
      <c r="I137" s="13"/>
      <c r="J137" s="13"/>
      <c r="K137" s="13"/>
      <c r="L137" s="18"/>
      <c r="M137" s="18"/>
      <c r="N137" s="18"/>
      <c r="O137" s="18"/>
    </row>
    <row r="138" spans="1:16" hidden="1">
      <c r="D138" s="13"/>
      <c r="E138" s="13"/>
      <c r="F138" s="13"/>
      <c r="G138" s="13"/>
      <c r="H138" s="16"/>
      <c r="I138" s="13"/>
      <c r="J138" s="13"/>
      <c r="K138" s="13"/>
      <c r="L138" s="18"/>
      <c r="M138" s="18"/>
      <c r="N138" s="18"/>
      <c r="O138" s="18"/>
    </row>
    <row r="139" spans="1:16" hidden="1">
      <c r="A139" s="86"/>
      <c r="D139" s="13"/>
      <c r="E139" s="13"/>
      <c r="F139" s="13"/>
      <c r="G139" s="13"/>
      <c r="H139" s="16"/>
      <c r="I139" s="13"/>
      <c r="J139" s="13"/>
      <c r="K139" s="13"/>
      <c r="L139" s="18"/>
      <c r="M139" s="18"/>
      <c r="N139" s="18"/>
      <c r="O139" s="18"/>
      <c r="P139" s="232"/>
    </row>
    <row r="140" spans="1:16" hidden="1">
      <c r="A140" s="86"/>
      <c r="D140" s="13"/>
      <c r="E140" s="13"/>
      <c r="F140" s="13"/>
      <c r="G140" s="13"/>
      <c r="H140" s="16"/>
      <c r="I140" s="13"/>
      <c r="J140" s="13"/>
      <c r="K140" s="13"/>
      <c r="L140" s="18"/>
      <c r="M140" s="18"/>
      <c r="N140" s="18"/>
      <c r="O140" s="18"/>
      <c r="P140" s="232"/>
    </row>
    <row r="141" spans="1:16" hidden="1">
      <c r="D141" s="13"/>
      <c r="E141" s="13"/>
      <c r="F141" s="13"/>
      <c r="G141" s="13"/>
      <c r="H141" s="16"/>
      <c r="I141" s="13"/>
      <c r="J141" s="13"/>
      <c r="K141" s="13"/>
      <c r="L141" s="18"/>
      <c r="M141" s="18"/>
      <c r="N141" s="18"/>
      <c r="O141" s="18"/>
    </row>
    <row r="142" spans="1:16" hidden="1">
      <c r="D142" s="13"/>
      <c r="E142" s="13"/>
      <c r="F142" s="13"/>
      <c r="G142" s="13"/>
      <c r="H142" s="16"/>
      <c r="I142" s="13"/>
      <c r="J142" s="13"/>
      <c r="K142" s="13"/>
      <c r="L142" s="18"/>
      <c r="M142" s="18"/>
      <c r="N142" s="18"/>
      <c r="O142" s="18"/>
    </row>
    <row r="143" spans="1:16" hidden="1">
      <c r="D143" s="13"/>
      <c r="E143" s="13"/>
      <c r="F143" s="13"/>
      <c r="G143" s="13"/>
      <c r="H143" s="16"/>
      <c r="I143" s="13"/>
      <c r="J143" s="13"/>
      <c r="K143" s="13"/>
      <c r="L143" s="18"/>
      <c r="M143" s="18"/>
      <c r="N143" s="18"/>
      <c r="O143" s="18"/>
    </row>
    <row r="144" spans="1:16" hidden="1">
      <c r="D144" s="13"/>
      <c r="E144" s="13"/>
      <c r="F144" s="13"/>
      <c r="G144" s="13"/>
      <c r="H144" s="16"/>
      <c r="I144" s="13"/>
      <c r="J144" s="13"/>
      <c r="K144" s="13"/>
      <c r="L144" s="18"/>
      <c r="M144" s="18"/>
      <c r="N144" s="18"/>
      <c r="O144" s="18"/>
    </row>
    <row r="145" spans="4:15" hidden="1">
      <c r="D145" s="13"/>
      <c r="E145" s="13"/>
      <c r="F145" s="13"/>
      <c r="G145" s="13"/>
      <c r="H145" s="16"/>
      <c r="I145" s="13"/>
      <c r="J145" s="13"/>
      <c r="K145" s="13"/>
      <c r="L145" s="18"/>
      <c r="M145" s="18"/>
      <c r="N145" s="18"/>
      <c r="O145" s="18"/>
    </row>
    <row r="146" spans="4:15" hidden="1">
      <c r="D146" s="13"/>
      <c r="E146" s="13"/>
      <c r="F146" s="13"/>
      <c r="G146" s="13"/>
      <c r="H146" s="16"/>
      <c r="I146" s="13"/>
      <c r="J146" s="13"/>
      <c r="K146" s="13"/>
      <c r="L146" s="18"/>
      <c r="M146" s="18"/>
      <c r="N146" s="18"/>
      <c r="O146" s="18"/>
    </row>
    <row r="147" spans="4:15" hidden="1">
      <c r="D147" s="13"/>
      <c r="E147" s="13"/>
      <c r="F147" s="13"/>
      <c r="G147" s="13"/>
      <c r="H147" s="16"/>
      <c r="I147" s="13"/>
      <c r="J147" s="13"/>
      <c r="K147" s="13"/>
      <c r="L147" s="18"/>
      <c r="M147" s="18"/>
      <c r="N147" s="18"/>
      <c r="O147" s="18"/>
    </row>
    <row r="148" spans="4:15" hidden="1">
      <c r="D148" s="13"/>
      <c r="E148" s="13"/>
      <c r="F148" s="13"/>
      <c r="G148" s="13"/>
      <c r="H148" s="16"/>
      <c r="I148" s="13"/>
      <c r="J148" s="13"/>
      <c r="K148" s="13"/>
      <c r="L148" s="18"/>
      <c r="M148" s="18"/>
      <c r="N148" s="18"/>
      <c r="O148" s="18"/>
    </row>
    <row r="149" spans="4:15" hidden="1">
      <c r="D149" s="13"/>
      <c r="E149" s="13"/>
      <c r="F149" s="13"/>
      <c r="G149" s="13"/>
      <c r="H149" s="16"/>
      <c r="I149" s="13"/>
      <c r="J149" s="13"/>
      <c r="K149" s="13"/>
      <c r="L149" s="18"/>
      <c r="M149" s="18"/>
      <c r="N149" s="18"/>
      <c r="O149" s="18"/>
    </row>
    <row r="150" spans="4:15" hidden="1">
      <c r="D150" s="13"/>
      <c r="E150" s="13"/>
      <c r="F150" s="13"/>
      <c r="G150" s="13"/>
      <c r="H150" s="16"/>
      <c r="I150" s="13"/>
      <c r="J150" s="13"/>
      <c r="K150" s="13"/>
      <c r="L150" s="18"/>
      <c r="M150" s="18"/>
      <c r="N150" s="18"/>
      <c r="O150" s="18"/>
    </row>
    <row r="151" spans="4:15" hidden="1">
      <c r="D151" s="13"/>
      <c r="E151" s="13"/>
      <c r="F151" s="13"/>
      <c r="G151" s="13"/>
      <c r="H151" s="16"/>
      <c r="I151" s="13"/>
      <c r="J151" s="13"/>
      <c r="K151" s="13"/>
      <c r="L151" s="18"/>
      <c r="M151" s="18"/>
      <c r="N151" s="18"/>
      <c r="O151" s="18"/>
    </row>
    <row r="152" spans="4:15" hidden="1"/>
    <row r="153" spans="4:15" hidden="1"/>
    <row r="154" spans="4:15" hidden="1"/>
    <row r="155" spans="4:15" hidden="1"/>
    <row r="156" spans="4:15" hidden="1"/>
    <row r="157" spans="4:15" hidden="1"/>
    <row r="158" spans="4:15" hidden="1"/>
    <row r="159" spans="4:15" hidden="1"/>
    <row r="160" spans="4:1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mergeCells count="41">
    <mergeCell ref="K63:L63"/>
    <mergeCell ref="C62:F63"/>
    <mergeCell ref="E57:F57"/>
    <mergeCell ref="H63:J63"/>
    <mergeCell ref="H62:J62"/>
    <mergeCell ref="H57:J57"/>
    <mergeCell ref="E53:E54"/>
    <mergeCell ref="H53:H54"/>
    <mergeCell ref="I51:J51"/>
    <mergeCell ref="H45:J45"/>
    <mergeCell ref="B51:F51"/>
    <mergeCell ref="G53:G54"/>
    <mergeCell ref="E45:F45"/>
    <mergeCell ref="B53:B54"/>
    <mergeCell ref="C53:C54"/>
    <mergeCell ref="C42:C43"/>
    <mergeCell ref="B42:B43"/>
    <mergeCell ref="D14:D16"/>
    <mergeCell ref="C14:C16"/>
    <mergeCell ref="C17:C18"/>
    <mergeCell ref="G14:G16"/>
    <mergeCell ref="H14:H16"/>
    <mergeCell ref="B17:B18"/>
    <mergeCell ref="B14:B16"/>
    <mergeCell ref="E14:E16"/>
    <mergeCell ref="E17:E18"/>
    <mergeCell ref="C20:C21"/>
    <mergeCell ref="B20:B21"/>
    <mergeCell ref="H7:H9"/>
    <mergeCell ref="I5:J5"/>
    <mergeCell ref="I29:J29"/>
    <mergeCell ref="C7:C9"/>
    <mergeCell ref="B7:B9"/>
    <mergeCell ref="E7:E9"/>
    <mergeCell ref="G7:G9"/>
    <mergeCell ref="H42:H43"/>
    <mergeCell ref="E23:F23"/>
    <mergeCell ref="E32:F32"/>
    <mergeCell ref="H23:J23"/>
    <mergeCell ref="H32:J32"/>
    <mergeCell ref="I38:J38"/>
  </mergeCells>
  <dataValidations disablePrompts="1" count="1">
    <dataValidation type="custom" allowBlank="1" showInputMessage="1" showErrorMessage="1" sqref="L45:O46 L23:O24 L32:O33 K62:O63 L57:O58">
      <formula1>" "</formula1>
    </dataValidation>
  </dataValidations>
  <pageMargins left="0.7" right="0.7" top="0.75" bottom="0.75" header="0.3" footer="0.3"/>
  <pageSetup scale="55" orientation="landscape" verticalDpi="0" r:id="rId1"/>
  <rowBreaks count="1" manualBreakCount="1">
    <brk id="24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WWH290"/>
  <sheetViews>
    <sheetView showGridLines="0" workbookViewId="0">
      <pane ySplit="5" topLeftCell="A240" activePane="bottomLeft" state="frozen"/>
      <selection pane="bottomLeft" activeCell="A240" sqref="A240"/>
    </sheetView>
  </sheetViews>
  <sheetFormatPr defaultColWidth="0" defaultRowHeight="11.25" zeroHeight="1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customWidth="1"/>
    <col min="5" max="5" width="11.140625" style="1" customWidth="1"/>
    <col min="6" max="7" width="7.85546875" style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5.140625" style="231" customWidth="1"/>
    <col min="17" max="259" width="9.140625" style="1" hidden="1"/>
    <col min="260" max="260" width="4.28515625" style="1" hidden="1"/>
    <col min="261" max="261" width="32.140625" style="1" hidden="1"/>
    <col min="262" max="262" width="12.5703125" style="1" hidden="1"/>
    <col min="263" max="263" width="7.140625" style="1" hidden="1"/>
    <col min="264" max="264" width="11.28515625" style="1" hidden="1"/>
    <col min="265" max="265" width="10.140625" style="1" hidden="1"/>
    <col min="266" max="266" width="5" style="1" hidden="1"/>
    <col min="267" max="267" width="9.5703125" style="1" hidden="1"/>
    <col min="268" max="268" width="13" style="1" hidden="1"/>
    <col min="269" max="269" width="12.85546875" style="1" hidden="1"/>
    <col min="270" max="270" width="14.85546875" style="1" hidden="1"/>
    <col min="271" max="271" width="14.42578125" style="1" hidden="1"/>
    <col min="272" max="515" width="9.140625" style="1" hidden="1"/>
    <col min="516" max="516" width="4.28515625" style="1" hidden="1"/>
    <col min="517" max="517" width="32.140625" style="1" hidden="1"/>
    <col min="518" max="518" width="12.5703125" style="1" hidden="1"/>
    <col min="519" max="519" width="7.140625" style="1" hidden="1"/>
    <col min="520" max="520" width="11.28515625" style="1" hidden="1"/>
    <col min="521" max="521" width="10.140625" style="1" hidden="1"/>
    <col min="522" max="522" width="5" style="1" hidden="1"/>
    <col min="523" max="523" width="9.5703125" style="1" hidden="1"/>
    <col min="524" max="524" width="13" style="1" hidden="1"/>
    <col min="525" max="525" width="12.85546875" style="1" hidden="1"/>
    <col min="526" max="526" width="14.85546875" style="1" hidden="1"/>
    <col min="527" max="527" width="14.42578125" style="1" hidden="1"/>
    <col min="528" max="771" width="9.140625" style="1" hidden="1"/>
    <col min="772" max="772" width="4.28515625" style="1" hidden="1"/>
    <col min="773" max="773" width="32.140625" style="1" hidden="1"/>
    <col min="774" max="774" width="12.5703125" style="1" hidden="1"/>
    <col min="775" max="775" width="7.140625" style="1" hidden="1"/>
    <col min="776" max="776" width="11.28515625" style="1" hidden="1"/>
    <col min="777" max="777" width="10.140625" style="1" hidden="1"/>
    <col min="778" max="778" width="5" style="1" hidden="1"/>
    <col min="779" max="779" width="9.5703125" style="1" hidden="1"/>
    <col min="780" max="780" width="13" style="1" hidden="1"/>
    <col min="781" max="781" width="12.85546875" style="1" hidden="1"/>
    <col min="782" max="782" width="14.85546875" style="1" hidden="1"/>
    <col min="783" max="783" width="14.42578125" style="1" hidden="1"/>
    <col min="784" max="1027" width="9.140625" style="1" hidden="1"/>
    <col min="1028" max="1028" width="4.28515625" style="1" hidden="1"/>
    <col min="1029" max="1029" width="32.140625" style="1" hidden="1"/>
    <col min="1030" max="1030" width="12.5703125" style="1" hidden="1"/>
    <col min="1031" max="1031" width="7.140625" style="1" hidden="1"/>
    <col min="1032" max="1032" width="11.28515625" style="1" hidden="1"/>
    <col min="1033" max="1033" width="10.140625" style="1" hidden="1"/>
    <col min="1034" max="1034" width="5" style="1" hidden="1"/>
    <col min="1035" max="1035" width="9.5703125" style="1" hidden="1"/>
    <col min="1036" max="1036" width="13" style="1" hidden="1"/>
    <col min="1037" max="1037" width="12.85546875" style="1" hidden="1"/>
    <col min="1038" max="1038" width="14.85546875" style="1" hidden="1"/>
    <col min="1039" max="1039" width="14.42578125" style="1" hidden="1"/>
    <col min="1040" max="1283" width="9.140625" style="1" hidden="1"/>
    <col min="1284" max="1284" width="4.28515625" style="1" hidden="1"/>
    <col min="1285" max="1285" width="32.140625" style="1" hidden="1"/>
    <col min="1286" max="1286" width="12.5703125" style="1" hidden="1"/>
    <col min="1287" max="1287" width="7.140625" style="1" hidden="1"/>
    <col min="1288" max="1288" width="11.28515625" style="1" hidden="1"/>
    <col min="1289" max="1289" width="10.140625" style="1" hidden="1"/>
    <col min="1290" max="1290" width="5" style="1" hidden="1"/>
    <col min="1291" max="1291" width="9.5703125" style="1" hidden="1"/>
    <col min="1292" max="1292" width="13" style="1" hidden="1"/>
    <col min="1293" max="1293" width="12.85546875" style="1" hidden="1"/>
    <col min="1294" max="1294" width="14.85546875" style="1" hidden="1"/>
    <col min="1295" max="1295" width="14.42578125" style="1" hidden="1"/>
    <col min="1296" max="1539" width="9.140625" style="1" hidden="1"/>
    <col min="1540" max="1540" width="4.28515625" style="1" hidden="1"/>
    <col min="1541" max="1541" width="32.140625" style="1" hidden="1"/>
    <col min="1542" max="1542" width="12.5703125" style="1" hidden="1"/>
    <col min="1543" max="1543" width="7.140625" style="1" hidden="1"/>
    <col min="1544" max="1544" width="11.28515625" style="1" hidden="1"/>
    <col min="1545" max="1545" width="10.140625" style="1" hidden="1"/>
    <col min="1546" max="1546" width="5" style="1" hidden="1"/>
    <col min="1547" max="1547" width="9.5703125" style="1" hidden="1"/>
    <col min="1548" max="1548" width="13" style="1" hidden="1"/>
    <col min="1549" max="1549" width="12.85546875" style="1" hidden="1"/>
    <col min="1550" max="1550" width="14.85546875" style="1" hidden="1"/>
    <col min="1551" max="1551" width="14.42578125" style="1" hidden="1"/>
    <col min="1552" max="1795" width="9.140625" style="1" hidden="1"/>
    <col min="1796" max="1796" width="4.28515625" style="1" hidden="1"/>
    <col min="1797" max="1797" width="32.140625" style="1" hidden="1"/>
    <col min="1798" max="1798" width="12.5703125" style="1" hidden="1"/>
    <col min="1799" max="1799" width="7.140625" style="1" hidden="1"/>
    <col min="1800" max="1800" width="11.28515625" style="1" hidden="1"/>
    <col min="1801" max="1801" width="10.140625" style="1" hidden="1"/>
    <col min="1802" max="1802" width="5" style="1" hidden="1"/>
    <col min="1803" max="1803" width="9.5703125" style="1" hidden="1"/>
    <col min="1804" max="1804" width="13" style="1" hidden="1"/>
    <col min="1805" max="1805" width="12.85546875" style="1" hidden="1"/>
    <col min="1806" max="1806" width="14.85546875" style="1" hidden="1"/>
    <col min="1807" max="1807" width="14.42578125" style="1" hidden="1"/>
    <col min="1808" max="2051" width="9.140625" style="1" hidden="1"/>
    <col min="2052" max="2052" width="4.28515625" style="1" hidden="1"/>
    <col min="2053" max="2053" width="32.140625" style="1" hidden="1"/>
    <col min="2054" max="2054" width="12.5703125" style="1" hidden="1"/>
    <col min="2055" max="2055" width="7.140625" style="1" hidden="1"/>
    <col min="2056" max="2056" width="11.28515625" style="1" hidden="1"/>
    <col min="2057" max="2057" width="10.140625" style="1" hidden="1"/>
    <col min="2058" max="2058" width="5" style="1" hidden="1"/>
    <col min="2059" max="2059" width="9.5703125" style="1" hidden="1"/>
    <col min="2060" max="2060" width="13" style="1" hidden="1"/>
    <col min="2061" max="2061" width="12.85546875" style="1" hidden="1"/>
    <col min="2062" max="2062" width="14.85546875" style="1" hidden="1"/>
    <col min="2063" max="2063" width="14.42578125" style="1" hidden="1"/>
    <col min="2064" max="2307" width="9.140625" style="1" hidden="1"/>
    <col min="2308" max="2308" width="4.28515625" style="1" hidden="1"/>
    <col min="2309" max="2309" width="32.140625" style="1" hidden="1"/>
    <col min="2310" max="2310" width="12.5703125" style="1" hidden="1"/>
    <col min="2311" max="2311" width="7.140625" style="1" hidden="1"/>
    <col min="2312" max="2312" width="11.28515625" style="1" hidden="1"/>
    <col min="2313" max="2313" width="10.140625" style="1" hidden="1"/>
    <col min="2314" max="2314" width="5" style="1" hidden="1"/>
    <col min="2315" max="2315" width="9.5703125" style="1" hidden="1"/>
    <col min="2316" max="2316" width="13" style="1" hidden="1"/>
    <col min="2317" max="2317" width="12.85546875" style="1" hidden="1"/>
    <col min="2318" max="2318" width="14.85546875" style="1" hidden="1"/>
    <col min="2319" max="2319" width="14.42578125" style="1" hidden="1"/>
    <col min="2320" max="2563" width="9.140625" style="1" hidden="1"/>
    <col min="2564" max="2564" width="4.28515625" style="1" hidden="1"/>
    <col min="2565" max="2565" width="32.140625" style="1" hidden="1"/>
    <col min="2566" max="2566" width="12.5703125" style="1" hidden="1"/>
    <col min="2567" max="2567" width="7.140625" style="1" hidden="1"/>
    <col min="2568" max="2568" width="11.28515625" style="1" hidden="1"/>
    <col min="2569" max="2569" width="10.140625" style="1" hidden="1"/>
    <col min="2570" max="2570" width="5" style="1" hidden="1"/>
    <col min="2571" max="2571" width="9.5703125" style="1" hidden="1"/>
    <col min="2572" max="2572" width="13" style="1" hidden="1"/>
    <col min="2573" max="2573" width="12.85546875" style="1" hidden="1"/>
    <col min="2574" max="2574" width="14.85546875" style="1" hidden="1"/>
    <col min="2575" max="2575" width="14.42578125" style="1" hidden="1"/>
    <col min="2576" max="2819" width="9.140625" style="1" hidden="1"/>
    <col min="2820" max="2820" width="4.28515625" style="1" hidden="1"/>
    <col min="2821" max="2821" width="32.140625" style="1" hidden="1"/>
    <col min="2822" max="2822" width="12.5703125" style="1" hidden="1"/>
    <col min="2823" max="2823" width="7.140625" style="1" hidden="1"/>
    <col min="2824" max="2824" width="11.28515625" style="1" hidden="1"/>
    <col min="2825" max="2825" width="10.140625" style="1" hidden="1"/>
    <col min="2826" max="2826" width="5" style="1" hidden="1"/>
    <col min="2827" max="2827" width="9.5703125" style="1" hidden="1"/>
    <col min="2828" max="2828" width="13" style="1" hidden="1"/>
    <col min="2829" max="2829" width="12.85546875" style="1" hidden="1"/>
    <col min="2830" max="2830" width="14.85546875" style="1" hidden="1"/>
    <col min="2831" max="2831" width="14.42578125" style="1" hidden="1"/>
    <col min="2832" max="3075" width="9.140625" style="1" hidden="1"/>
    <col min="3076" max="3076" width="4.28515625" style="1" hidden="1"/>
    <col min="3077" max="3077" width="32.140625" style="1" hidden="1"/>
    <col min="3078" max="3078" width="12.5703125" style="1" hidden="1"/>
    <col min="3079" max="3079" width="7.140625" style="1" hidden="1"/>
    <col min="3080" max="3080" width="11.28515625" style="1" hidden="1"/>
    <col min="3081" max="3081" width="10.140625" style="1" hidden="1"/>
    <col min="3082" max="3082" width="5" style="1" hidden="1"/>
    <col min="3083" max="3083" width="9.5703125" style="1" hidden="1"/>
    <col min="3084" max="3084" width="13" style="1" hidden="1"/>
    <col min="3085" max="3085" width="12.85546875" style="1" hidden="1"/>
    <col min="3086" max="3086" width="14.85546875" style="1" hidden="1"/>
    <col min="3087" max="3087" width="14.42578125" style="1" hidden="1"/>
    <col min="3088" max="3331" width="9.140625" style="1" hidden="1"/>
    <col min="3332" max="3332" width="4.28515625" style="1" hidden="1"/>
    <col min="3333" max="3333" width="32.140625" style="1" hidden="1"/>
    <col min="3334" max="3334" width="12.5703125" style="1" hidden="1"/>
    <col min="3335" max="3335" width="7.140625" style="1" hidden="1"/>
    <col min="3336" max="3336" width="11.28515625" style="1" hidden="1"/>
    <col min="3337" max="3337" width="10.140625" style="1" hidden="1"/>
    <col min="3338" max="3338" width="5" style="1" hidden="1"/>
    <col min="3339" max="3339" width="9.5703125" style="1" hidden="1"/>
    <col min="3340" max="3340" width="13" style="1" hidden="1"/>
    <col min="3341" max="3341" width="12.85546875" style="1" hidden="1"/>
    <col min="3342" max="3342" width="14.85546875" style="1" hidden="1"/>
    <col min="3343" max="3343" width="14.42578125" style="1" hidden="1"/>
    <col min="3344" max="3587" width="9.140625" style="1" hidden="1"/>
    <col min="3588" max="3588" width="4.28515625" style="1" hidden="1"/>
    <col min="3589" max="3589" width="32.140625" style="1" hidden="1"/>
    <col min="3590" max="3590" width="12.5703125" style="1" hidden="1"/>
    <col min="3591" max="3591" width="7.140625" style="1" hidden="1"/>
    <col min="3592" max="3592" width="11.28515625" style="1" hidden="1"/>
    <col min="3593" max="3593" width="10.140625" style="1" hidden="1"/>
    <col min="3594" max="3594" width="5" style="1" hidden="1"/>
    <col min="3595" max="3595" width="9.5703125" style="1" hidden="1"/>
    <col min="3596" max="3596" width="13" style="1" hidden="1"/>
    <col min="3597" max="3597" width="12.85546875" style="1" hidden="1"/>
    <col min="3598" max="3598" width="14.85546875" style="1" hidden="1"/>
    <col min="3599" max="3599" width="14.42578125" style="1" hidden="1"/>
    <col min="3600" max="3843" width="9.140625" style="1" hidden="1"/>
    <col min="3844" max="3844" width="4.28515625" style="1" hidden="1"/>
    <col min="3845" max="3845" width="32.140625" style="1" hidden="1"/>
    <col min="3846" max="3846" width="12.5703125" style="1" hidden="1"/>
    <col min="3847" max="3847" width="7.140625" style="1" hidden="1"/>
    <col min="3848" max="3848" width="11.28515625" style="1" hidden="1"/>
    <col min="3849" max="3849" width="10.140625" style="1" hidden="1"/>
    <col min="3850" max="3850" width="5" style="1" hidden="1"/>
    <col min="3851" max="3851" width="9.5703125" style="1" hidden="1"/>
    <col min="3852" max="3852" width="13" style="1" hidden="1"/>
    <col min="3853" max="3853" width="12.85546875" style="1" hidden="1"/>
    <col min="3854" max="3854" width="14.85546875" style="1" hidden="1"/>
    <col min="3855" max="3855" width="14.42578125" style="1" hidden="1"/>
    <col min="3856" max="4099" width="9.140625" style="1" hidden="1"/>
    <col min="4100" max="4100" width="4.28515625" style="1" hidden="1"/>
    <col min="4101" max="4101" width="32.140625" style="1" hidden="1"/>
    <col min="4102" max="4102" width="12.5703125" style="1" hidden="1"/>
    <col min="4103" max="4103" width="7.140625" style="1" hidden="1"/>
    <col min="4104" max="4104" width="11.28515625" style="1" hidden="1"/>
    <col min="4105" max="4105" width="10.140625" style="1" hidden="1"/>
    <col min="4106" max="4106" width="5" style="1" hidden="1"/>
    <col min="4107" max="4107" width="9.5703125" style="1" hidden="1"/>
    <col min="4108" max="4108" width="13" style="1" hidden="1"/>
    <col min="4109" max="4109" width="12.85546875" style="1" hidden="1"/>
    <col min="4110" max="4110" width="14.85546875" style="1" hidden="1"/>
    <col min="4111" max="4111" width="14.42578125" style="1" hidden="1"/>
    <col min="4112" max="4355" width="9.140625" style="1" hidden="1"/>
    <col min="4356" max="4356" width="4.28515625" style="1" hidden="1"/>
    <col min="4357" max="4357" width="32.140625" style="1" hidden="1"/>
    <col min="4358" max="4358" width="12.5703125" style="1" hidden="1"/>
    <col min="4359" max="4359" width="7.140625" style="1" hidden="1"/>
    <col min="4360" max="4360" width="11.28515625" style="1" hidden="1"/>
    <col min="4361" max="4361" width="10.140625" style="1" hidden="1"/>
    <col min="4362" max="4362" width="5" style="1" hidden="1"/>
    <col min="4363" max="4363" width="9.5703125" style="1" hidden="1"/>
    <col min="4364" max="4364" width="13" style="1" hidden="1"/>
    <col min="4365" max="4365" width="12.85546875" style="1" hidden="1"/>
    <col min="4366" max="4366" width="14.85546875" style="1" hidden="1"/>
    <col min="4367" max="4367" width="14.42578125" style="1" hidden="1"/>
    <col min="4368" max="4611" width="9.140625" style="1" hidden="1"/>
    <col min="4612" max="4612" width="4.28515625" style="1" hidden="1"/>
    <col min="4613" max="4613" width="32.140625" style="1" hidden="1"/>
    <col min="4614" max="4614" width="12.5703125" style="1" hidden="1"/>
    <col min="4615" max="4615" width="7.140625" style="1" hidden="1"/>
    <col min="4616" max="4616" width="11.28515625" style="1" hidden="1"/>
    <col min="4617" max="4617" width="10.140625" style="1" hidden="1"/>
    <col min="4618" max="4618" width="5" style="1" hidden="1"/>
    <col min="4619" max="4619" width="9.5703125" style="1" hidden="1"/>
    <col min="4620" max="4620" width="13" style="1" hidden="1"/>
    <col min="4621" max="4621" width="12.85546875" style="1" hidden="1"/>
    <col min="4622" max="4622" width="14.85546875" style="1" hidden="1"/>
    <col min="4623" max="4623" width="14.42578125" style="1" hidden="1"/>
    <col min="4624" max="4867" width="9.140625" style="1" hidden="1"/>
    <col min="4868" max="4868" width="4.28515625" style="1" hidden="1"/>
    <col min="4869" max="4869" width="32.140625" style="1" hidden="1"/>
    <col min="4870" max="4870" width="12.5703125" style="1" hidden="1"/>
    <col min="4871" max="4871" width="7.140625" style="1" hidden="1"/>
    <col min="4872" max="4872" width="11.28515625" style="1" hidden="1"/>
    <col min="4873" max="4873" width="10.140625" style="1" hidden="1"/>
    <col min="4874" max="4874" width="5" style="1" hidden="1"/>
    <col min="4875" max="4875" width="9.5703125" style="1" hidden="1"/>
    <col min="4876" max="4876" width="13" style="1" hidden="1"/>
    <col min="4877" max="4877" width="12.85546875" style="1" hidden="1"/>
    <col min="4878" max="4878" width="14.85546875" style="1" hidden="1"/>
    <col min="4879" max="4879" width="14.42578125" style="1" hidden="1"/>
    <col min="4880" max="5123" width="9.140625" style="1" hidden="1"/>
    <col min="5124" max="5124" width="4.28515625" style="1" hidden="1"/>
    <col min="5125" max="5125" width="32.140625" style="1" hidden="1"/>
    <col min="5126" max="5126" width="12.5703125" style="1" hidden="1"/>
    <col min="5127" max="5127" width="7.140625" style="1" hidden="1"/>
    <col min="5128" max="5128" width="11.28515625" style="1" hidden="1"/>
    <col min="5129" max="5129" width="10.140625" style="1" hidden="1"/>
    <col min="5130" max="5130" width="5" style="1" hidden="1"/>
    <col min="5131" max="5131" width="9.5703125" style="1" hidden="1"/>
    <col min="5132" max="5132" width="13" style="1" hidden="1"/>
    <col min="5133" max="5133" width="12.85546875" style="1" hidden="1"/>
    <col min="5134" max="5134" width="14.85546875" style="1" hidden="1"/>
    <col min="5135" max="5135" width="14.42578125" style="1" hidden="1"/>
    <col min="5136" max="5379" width="9.140625" style="1" hidden="1"/>
    <col min="5380" max="5380" width="4.28515625" style="1" hidden="1"/>
    <col min="5381" max="5381" width="32.140625" style="1" hidden="1"/>
    <col min="5382" max="5382" width="12.5703125" style="1" hidden="1"/>
    <col min="5383" max="5383" width="7.140625" style="1" hidden="1"/>
    <col min="5384" max="5384" width="11.28515625" style="1" hidden="1"/>
    <col min="5385" max="5385" width="10.140625" style="1" hidden="1"/>
    <col min="5386" max="5386" width="5" style="1" hidden="1"/>
    <col min="5387" max="5387" width="9.5703125" style="1" hidden="1"/>
    <col min="5388" max="5388" width="13" style="1" hidden="1"/>
    <col min="5389" max="5389" width="12.85546875" style="1" hidden="1"/>
    <col min="5390" max="5390" width="14.85546875" style="1" hidden="1"/>
    <col min="5391" max="5391" width="14.42578125" style="1" hidden="1"/>
    <col min="5392" max="5635" width="9.140625" style="1" hidden="1"/>
    <col min="5636" max="5636" width="4.28515625" style="1" hidden="1"/>
    <col min="5637" max="5637" width="32.140625" style="1" hidden="1"/>
    <col min="5638" max="5638" width="12.5703125" style="1" hidden="1"/>
    <col min="5639" max="5639" width="7.140625" style="1" hidden="1"/>
    <col min="5640" max="5640" width="11.28515625" style="1" hidden="1"/>
    <col min="5641" max="5641" width="10.140625" style="1" hidden="1"/>
    <col min="5642" max="5642" width="5" style="1" hidden="1"/>
    <col min="5643" max="5643" width="9.5703125" style="1" hidden="1"/>
    <col min="5644" max="5644" width="13" style="1" hidden="1"/>
    <col min="5645" max="5645" width="12.85546875" style="1" hidden="1"/>
    <col min="5646" max="5646" width="14.85546875" style="1" hidden="1"/>
    <col min="5647" max="5647" width="14.42578125" style="1" hidden="1"/>
    <col min="5648" max="5891" width="9.140625" style="1" hidden="1"/>
    <col min="5892" max="5892" width="4.28515625" style="1" hidden="1"/>
    <col min="5893" max="5893" width="32.140625" style="1" hidden="1"/>
    <col min="5894" max="5894" width="12.5703125" style="1" hidden="1"/>
    <col min="5895" max="5895" width="7.140625" style="1" hidden="1"/>
    <col min="5896" max="5896" width="11.28515625" style="1" hidden="1"/>
    <col min="5897" max="5897" width="10.140625" style="1" hidden="1"/>
    <col min="5898" max="5898" width="5" style="1" hidden="1"/>
    <col min="5899" max="5899" width="9.5703125" style="1" hidden="1"/>
    <col min="5900" max="5900" width="13" style="1" hidden="1"/>
    <col min="5901" max="5901" width="12.85546875" style="1" hidden="1"/>
    <col min="5902" max="5902" width="14.85546875" style="1" hidden="1"/>
    <col min="5903" max="5903" width="14.42578125" style="1" hidden="1"/>
    <col min="5904" max="6147" width="9.140625" style="1" hidden="1"/>
    <col min="6148" max="6148" width="4.28515625" style="1" hidden="1"/>
    <col min="6149" max="6149" width="32.140625" style="1" hidden="1"/>
    <col min="6150" max="6150" width="12.5703125" style="1" hidden="1"/>
    <col min="6151" max="6151" width="7.140625" style="1" hidden="1"/>
    <col min="6152" max="6152" width="11.28515625" style="1" hidden="1"/>
    <col min="6153" max="6153" width="10.140625" style="1" hidden="1"/>
    <col min="6154" max="6154" width="5" style="1" hidden="1"/>
    <col min="6155" max="6155" width="9.5703125" style="1" hidden="1"/>
    <col min="6156" max="6156" width="13" style="1" hidden="1"/>
    <col min="6157" max="6157" width="12.85546875" style="1" hidden="1"/>
    <col min="6158" max="6158" width="14.85546875" style="1" hidden="1"/>
    <col min="6159" max="6159" width="14.42578125" style="1" hidden="1"/>
    <col min="6160" max="6403" width="9.140625" style="1" hidden="1"/>
    <col min="6404" max="6404" width="4.28515625" style="1" hidden="1"/>
    <col min="6405" max="6405" width="32.140625" style="1" hidden="1"/>
    <col min="6406" max="6406" width="12.5703125" style="1" hidden="1"/>
    <col min="6407" max="6407" width="7.140625" style="1" hidden="1"/>
    <col min="6408" max="6408" width="11.28515625" style="1" hidden="1"/>
    <col min="6409" max="6409" width="10.140625" style="1" hidden="1"/>
    <col min="6410" max="6410" width="5" style="1" hidden="1"/>
    <col min="6411" max="6411" width="9.5703125" style="1" hidden="1"/>
    <col min="6412" max="6412" width="13" style="1" hidden="1"/>
    <col min="6413" max="6413" width="12.85546875" style="1" hidden="1"/>
    <col min="6414" max="6414" width="14.85546875" style="1" hidden="1"/>
    <col min="6415" max="6415" width="14.42578125" style="1" hidden="1"/>
    <col min="6416" max="6659" width="9.140625" style="1" hidden="1"/>
    <col min="6660" max="6660" width="4.28515625" style="1" hidden="1"/>
    <col min="6661" max="6661" width="32.140625" style="1" hidden="1"/>
    <col min="6662" max="6662" width="12.5703125" style="1" hidden="1"/>
    <col min="6663" max="6663" width="7.140625" style="1" hidden="1"/>
    <col min="6664" max="6664" width="11.28515625" style="1" hidden="1"/>
    <col min="6665" max="6665" width="10.140625" style="1" hidden="1"/>
    <col min="6666" max="6666" width="5" style="1" hidden="1"/>
    <col min="6667" max="6667" width="9.5703125" style="1" hidden="1"/>
    <col min="6668" max="6668" width="13" style="1" hidden="1"/>
    <col min="6669" max="6669" width="12.85546875" style="1" hidden="1"/>
    <col min="6670" max="6670" width="14.85546875" style="1" hidden="1"/>
    <col min="6671" max="6671" width="14.42578125" style="1" hidden="1"/>
    <col min="6672" max="6915" width="9.140625" style="1" hidden="1"/>
    <col min="6916" max="6916" width="4.28515625" style="1" hidden="1"/>
    <col min="6917" max="6917" width="32.140625" style="1" hidden="1"/>
    <col min="6918" max="6918" width="12.5703125" style="1" hidden="1"/>
    <col min="6919" max="6919" width="7.140625" style="1" hidden="1"/>
    <col min="6920" max="6920" width="11.28515625" style="1" hidden="1"/>
    <col min="6921" max="6921" width="10.140625" style="1" hidden="1"/>
    <col min="6922" max="6922" width="5" style="1" hidden="1"/>
    <col min="6923" max="6923" width="9.5703125" style="1" hidden="1"/>
    <col min="6924" max="6924" width="13" style="1" hidden="1"/>
    <col min="6925" max="6925" width="12.85546875" style="1" hidden="1"/>
    <col min="6926" max="6926" width="14.85546875" style="1" hidden="1"/>
    <col min="6927" max="6927" width="14.42578125" style="1" hidden="1"/>
    <col min="6928" max="7171" width="9.140625" style="1" hidden="1"/>
    <col min="7172" max="7172" width="4.28515625" style="1" hidden="1"/>
    <col min="7173" max="7173" width="32.140625" style="1" hidden="1"/>
    <col min="7174" max="7174" width="12.5703125" style="1" hidden="1"/>
    <col min="7175" max="7175" width="7.140625" style="1" hidden="1"/>
    <col min="7176" max="7176" width="11.28515625" style="1" hidden="1"/>
    <col min="7177" max="7177" width="10.140625" style="1" hidden="1"/>
    <col min="7178" max="7178" width="5" style="1" hidden="1"/>
    <col min="7179" max="7179" width="9.5703125" style="1" hidden="1"/>
    <col min="7180" max="7180" width="13" style="1" hidden="1"/>
    <col min="7181" max="7181" width="12.85546875" style="1" hidden="1"/>
    <col min="7182" max="7182" width="14.85546875" style="1" hidden="1"/>
    <col min="7183" max="7183" width="14.42578125" style="1" hidden="1"/>
    <col min="7184" max="7427" width="9.140625" style="1" hidden="1"/>
    <col min="7428" max="7428" width="4.28515625" style="1" hidden="1"/>
    <col min="7429" max="7429" width="32.140625" style="1" hidden="1"/>
    <col min="7430" max="7430" width="12.5703125" style="1" hidden="1"/>
    <col min="7431" max="7431" width="7.140625" style="1" hidden="1"/>
    <col min="7432" max="7432" width="11.28515625" style="1" hidden="1"/>
    <col min="7433" max="7433" width="10.140625" style="1" hidden="1"/>
    <col min="7434" max="7434" width="5" style="1" hidden="1"/>
    <col min="7435" max="7435" width="9.5703125" style="1" hidden="1"/>
    <col min="7436" max="7436" width="13" style="1" hidden="1"/>
    <col min="7437" max="7437" width="12.85546875" style="1" hidden="1"/>
    <col min="7438" max="7438" width="14.85546875" style="1" hidden="1"/>
    <col min="7439" max="7439" width="14.42578125" style="1" hidden="1"/>
    <col min="7440" max="7683" width="9.140625" style="1" hidden="1"/>
    <col min="7684" max="7684" width="4.28515625" style="1" hidden="1"/>
    <col min="7685" max="7685" width="32.140625" style="1" hidden="1"/>
    <col min="7686" max="7686" width="12.5703125" style="1" hidden="1"/>
    <col min="7687" max="7687" width="7.140625" style="1" hidden="1"/>
    <col min="7688" max="7688" width="11.28515625" style="1" hidden="1"/>
    <col min="7689" max="7689" width="10.140625" style="1" hidden="1"/>
    <col min="7690" max="7690" width="5" style="1" hidden="1"/>
    <col min="7691" max="7691" width="9.5703125" style="1" hidden="1"/>
    <col min="7692" max="7692" width="13" style="1" hidden="1"/>
    <col min="7693" max="7693" width="12.85546875" style="1" hidden="1"/>
    <col min="7694" max="7694" width="14.85546875" style="1" hidden="1"/>
    <col min="7695" max="7695" width="14.42578125" style="1" hidden="1"/>
    <col min="7696" max="7939" width="9.140625" style="1" hidden="1"/>
    <col min="7940" max="7940" width="4.28515625" style="1" hidden="1"/>
    <col min="7941" max="7941" width="32.140625" style="1" hidden="1"/>
    <col min="7942" max="7942" width="12.5703125" style="1" hidden="1"/>
    <col min="7943" max="7943" width="7.140625" style="1" hidden="1"/>
    <col min="7944" max="7944" width="11.28515625" style="1" hidden="1"/>
    <col min="7945" max="7945" width="10.140625" style="1" hidden="1"/>
    <col min="7946" max="7946" width="5" style="1" hidden="1"/>
    <col min="7947" max="7947" width="9.5703125" style="1" hidden="1"/>
    <col min="7948" max="7948" width="13" style="1" hidden="1"/>
    <col min="7949" max="7949" width="12.85546875" style="1" hidden="1"/>
    <col min="7950" max="7950" width="14.85546875" style="1" hidden="1"/>
    <col min="7951" max="7951" width="14.42578125" style="1" hidden="1"/>
    <col min="7952" max="8195" width="9.140625" style="1" hidden="1"/>
    <col min="8196" max="8196" width="4.28515625" style="1" hidden="1"/>
    <col min="8197" max="8197" width="32.140625" style="1" hidden="1"/>
    <col min="8198" max="8198" width="12.5703125" style="1" hidden="1"/>
    <col min="8199" max="8199" width="7.140625" style="1" hidden="1"/>
    <col min="8200" max="8200" width="11.28515625" style="1" hidden="1"/>
    <col min="8201" max="8201" width="10.140625" style="1" hidden="1"/>
    <col min="8202" max="8202" width="5" style="1" hidden="1"/>
    <col min="8203" max="8203" width="9.5703125" style="1" hidden="1"/>
    <col min="8204" max="8204" width="13" style="1" hidden="1"/>
    <col min="8205" max="8205" width="12.85546875" style="1" hidden="1"/>
    <col min="8206" max="8206" width="14.85546875" style="1" hidden="1"/>
    <col min="8207" max="8207" width="14.42578125" style="1" hidden="1"/>
    <col min="8208" max="8451" width="9.140625" style="1" hidden="1"/>
    <col min="8452" max="8452" width="4.28515625" style="1" hidden="1"/>
    <col min="8453" max="8453" width="32.140625" style="1" hidden="1"/>
    <col min="8454" max="8454" width="12.5703125" style="1" hidden="1"/>
    <col min="8455" max="8455" width="7.140625" style="1" hidden="1"/>
    <col min="8456" max="8456" width="11.28515625" style="1" hidden="1"/>
    <col min="8457" max="8457" width="10.140625" style="1" hidden="1"/>
    <col min="8458" max="8458" width="5" style="1" hidden="1"/>
    <col min="8459" max="8459" width="9.5703125" style="1" hidden="1"/>
    <col min="8460" max="8460" width="13" style="1" hidden="1"/>
    <col min="8461" max="8461" width="12.85546875" style="1" hidden="1"/>
    <col min="8462" max="8462" width="14.85546875" style="1" hidden="1"/>
    <col min="8463" max="8463" width="14.42578125" style="1" hidden="1"/>
    <col min="8464" max="8707" width="9.140625" style="1" hidden="1"/>
    <col min="8708" max="8708" width="4.28515625" style="1" hidden="1"/>
    <col min="8709" max="8709" width="32.140625" style="1" hidden="1"/>
    <col min="8710" max="8710" width="12.5703125" style="1" hidden="1"/>
    <col min="8711" max="8711" width="7.140625" style="1" hidden="1"/>
    <col min="8712" max="8712" width="11.28515625" style="1" hidden="1"/>
    <col min="8713" max="8713" width="10.140625" style="1" hidden="1"/>
    <col min="8714" max="8714" width="5" style="1" hidden="1"/>
    <col min="8715" max="8715" width="9.5703125" style="1" hidden="1"/>
    <col min="8716" max="8716" width="13" style="1" hidden="1"/>
    <col min="8717" max="8717" width="12.85546875" style="1" hidden="1"/>
    <col min="8718" max="8718" width="14.85546875" style="1" hidden="1"/>
    <col min="8719" max="8719" width="14.42578125" style="1" hidden="1"/>
    <col min="8720" max="8963" width="9.140625" style="1" hidden="1"/>
    <col min="8964" max="8964" width="4.28515625" style="1" hidden="1"/>
    <col min="8965" max="8965" width="32.140625" style="1" hidden="1"/>
    <col min="8966" max="8966" width="12.5703125" style="1" hidden="1"/>
    <col min="8967" max="8967" width="7.140625" style="1" hidden="1"/>
    <col min="8968" max="8968" width="11.28515625" style="1" hidden="1"/>
    <col min="8969" max="8969" width="10.140625" style="1" hidden="1"/>
    <col min="8970" max="8970" width="5" style="1" hidden="1"/>
    <col min="8971" max="8971" width="9.5703125" style="1" hidden="1"/>
    <col min="8972" max="8972" width="13" style="1" hidden="1"/>
    <col min="8973" max="8973" width="12.85546875" style="1" hidden="1"/>
    <col min="8974" max="8974" width="14.85546875" style="1" hidden="1"/>
    <col min="8975" max="8975" width="14.42578125" style="1" hidden="1"/>
    <col min="8976" max="9219" width="9.140625" style="1" hidden="1"/>
    <col min="9220" max="9220" width="4.28515625" style="1" hidden="1"/>
    <col min="9221" max="9221" width="32.140625" style="1" hidden="1"/>
    <col min="9222" max="9222" width="12.5703125" style="1" hidden="1"/>
    <col min="9223" max="9223" width="7.140625" style="1" hidden="1"/>
    <col min="9224" max="9224" width="11.28515625" style="1" hidden="1"/>
    <col min="9225" max="9225" width="10.140625" style="1" hidden="1"/>
    <col min="9226" max="9226" width="5" style="1" hidden="1"/>
    <col min="9227" max="9227" width="9.5703125" style="1" hidden="1"/>
    <col min="9228" max="9228" width="13" style="1" hidden="1"/>
    <col min="9229" max="9229" width="12.85546875" style="1" hidden="1"/>
    <col min="9230" max="9230" width="14.85546875" style="1" hidden="1"/>
    <col min="9231" max="9231" width="14.42578125" style="1" hidden="1"/>
    <col min="9232" max="9475" width="9.140625" style="1" hidden="1"/>
    <col min="9476" max="9476" width="4.28515625" style="1" hidden="1"/>
    <col min="9477" max="9477" width="32.140625" style="1" hidden="1"/>
    <col min="9478" max="9478" width="12.5703125" style="1" hidden="1"/>
    <col min="9479" max="9479" width="7.140625" style="1" hidden="1"/>
    <col min="9480" max="9480" width="11.28515625" style="1" hidden="1"/>
    <col min="9481" max="9481" width="10.140625" style="1" hidden="1"/>
    <col min="9482" max="9482" width="5" style="1" hidden="1"/>
    <col min="9483" max="9483" width="9.5703125" style="1" hidden="1"/>
    <col min="9484" max="9484" width="13" style="1" hidden="1"/>
    <col min="9485" max="9485" width="12.85546875" style="1" hidden="1"/>
    <col min="9486" max="9486" width="14.85546875" style="1" hidden="1"/>
    <col min="9487" max="9487" width="14.42578125" style="1" hidden="1"/>
    <col min="9488" max="9731" width="9.140625" style="1" hidden="1"/>
    <col min="9732" max="9732" width="4.28515625" style="1" hidden="1"/>
    <col min="9733" max="9733" width="32.140625" style="1" hidden="1"/>
    <col min="9734" max="9734" width="12.5703125" style="1" hidden="1"/>
    <col min="9735" max="9735" width="7.140625" style="1" hidden="1"/>
    <col min="9736" max="9736" width="11.28515625" style="1" hidden="1"/>
    <col min="9737" max="9737" width="10.140625" style="1" hidden="1"/>
    <col min="9738" max="9738" width="5" style="1" hidden="1"/>
    <col min="9739" max="9739" width="9.5703125" style="1" hidden="1"/>
    <col min="9740" max="9740" width="13" style="1" hidden="1"/>
    <col min="9741" max="9741" width="12.85546875" style="1" hidden="1"/>
    <col min="9742" max="9742" width="14.85546875" style="1" hidden="1"/>
    <col min="9743" max="9743" width="14.42578125" style="1" hidden="1"/>
    <col min="9744" max="9987" width="9.140625" style="1" hidden="1"/>
    <col min="9988" max="9988" width="4.28515625" style="1" hidden="1"/>
    <col min="9989" max="9989" width="32.140625" style="1" hidden="1"/>
    <col min="9990" max="9990" width="12.5703125" style="1" hidden="1"/>
    <col min="9991" max="9991" width="7.140625" style="1" hidden="1"/>
    <col min="9992" max="9992" width="11.28515625" style="1" hidden="1"/>
    <col min="9993" max="9993" width="10.140625" style="1" hidden="1"/>
    <col min="9994" max="9994" width="5" style="1" hidden="1"/>
    <col min="9995" max="9995" width="9.5703125" style="1" hidden="1"/>
    <col min="9996" max="9996" width="13" style="1" hidden="1"/>
    <col min="9997" max="9997" width="12.85546875" style="1" hidden="1"/>
    <col min="9998" max="9998" width="14.85546875" style="1" hidden="1"/>
    <col min="9999" max="9999" width="14.42578125" style="1" hidden="1"/>
    <col min="10000" max="10243" width="9.140625" style="1" hidden="1"/>
    <col min="10244" max="10244" width="4.28515625" style="1" hidden="1"/>
    <col min="10245" max="10245" width="32.140625" style="1" hidden="1"/>
    <col min="10246" max="10246" width="12.5703125" style="1" hidden="1"/>
    <col min="10247" max="10247" width="7.140625" style="1" hidden="1"/>
    <col min="10248" max="10248" width="11.28515625" style="1" hidden="1"/>
    <col min="10249" max="10249" width="10.140625" style="1" hidden="1"/>
    <col min="10250" max="10250" width="5" style="1" hidden="1"/>
    <col min="10251" max="10251" width="9.5703125" style="1" hidden="1"/>
    <col min="10252" max="10252" width="13" style="1" hidden="1"/>
    <col min="10253" max="10253" width="12.85546875" style="1" hidden="1"/>
    <col min="10254" max="10254" width="14.85546875" style="1" hidden="1"/>
    <col min="10255" max="10255" width="14.42578125" style="1" hidden="1"/>
    <col min="10256" max="10499" width="9.140625" style="1" hidden="1"/>
    <col min="10500" max="10500" width="4.28515625" style="1" hidden="1"/>
    <col min="10501" max="10501" width="32.140625" style="1" hidden="1"/>
    <col min="10502" max="10502" width="12.5703125" style="1" hidden="1"/>
    <col min="10503" max="10503" width="7.140625" style="1" hidden="1"/>
    <col min="10504" max="10504" width="11.28515625" style="1" hidden="1"/>
    <col min="10505" max="10505" width="10.140625" style="1" hidden="1"/>
    <col min="10506" max="10506" width="5" style="1" hidden="1"/>
    <col min="10507" max="10507" width="9.5703125" style="1" hidden="1"/>
    <col min="10508" max="10508" width="13" style="1" hidden="1"/>
    <col min="10509" max="10509" width="12.85546875" style="1" hidden="1"/>
    <col min="10510" max="10510" width="14.85546875" style="1" hidden="1"/>
    <col min="10511" max="10511" width="14.42578125" style="1" hidden="1"/>
    <col min="10512" max="10755" width="9.140625" style="1" hidden="1"/>
    <col min="10756" max="10756" width="4.28515625" style="1" hidden="1"/>
    <col min="10757" max="10757" width="32.140625" style="1" hidden="1"/>
    <col min="10758" max="10758" width="12.5703125" style="1" hidden="1"/>
    <col min="10759" max="10759" width="7.140625" style="1" hidden="1"/>
    <col min="10760" max="10760" width="11.28515625" style="1" hidden="1"/>
    <col min="10761" max="10761" width="10.140625" style="1" hidden="1"/>
    <col min="10762" max="10762" width="5" style="1" hidden="1"/>
    <col min="10763" max="10763" width="9.5703125" style="1" hidden="1"/>
    <col min="10764" max="10764" width="13" style="1" hidden="1"/>
    <col min="10765" max="10765" width="12.85546875" style="1" hidden="1"/>
    <col min="10766" max="10766" width="14.85546875" style="1" hidden="1"/>
    <col min="10767" max="10767" width="14.42578125" style="1" hidden="1"/>
    <col min="10768" max="11011" width="9.140625" style="1" hidden="1"/>
    <col min="11012" max="11012" width="4.28515625" style="1" hidden="1"/>
    <col min="11013" max="11013" width="32.140625" style="1" hidden="1"/>
    <col min="11014" max="11014" width="12.5703125" style="1" hidden="1"/>
    <col min="11015" max="11015" width="7.140625" style="1" hidden="1"/>
    <col min="11016" max="11016" width="11.28515625" style="1" hidden="1"/>
    <col min="11017" max="11017" width="10.140625" style="1" hidden="1"/>
    <col min="11018" max="11018" width="5" style="1" hidden="1"/>
    <col min="11019" max="11019" width="9.5703125" style="1" hidden="1"/>
    <col min="11020" max="11020" width="13" style="1" hidden="1"/>
    <col min="11021" max="11021" width="12.85546875" style="1" hidden="1"/>
    <col min="11022" max="11022" width="14.85546875" style="1" hidden="1"/>
    <col min="11023" max="11023" width="14.42578125" style="1" hidden="1"/>
    <col min="11024" max="11267" width="9.140625" style="1" hidden="1"/>
    <col min="11268" max="11268" width="4.28515625" style="1" hidden="1"/>
    <col min="11269" max="11269" width="32.140625" style="1" hidden="1"/>
    <col min="11270" max="11270" width="12.5703125" style="1" hidden="1"/>
    <col min="11271" max="11271" width="7.140625" style="1" hidden="1"/>
    <col min="11272" max="11272" width="11.28515625" style="1" hidden="1"/>
    <col min="11273" max="11273" width="10.140625" style="1" hidden="1"/>
    <col min="11274" max="11274" width="5" style="1" hidden="1"/>
    <col min="11275" max="11275" width="9.5703125" style="1" hidden="1"/>
    <col min="11276" max="11276" width="13" style="1" hidden="1"/>
    <col min="11277" max="11277" width="12.85546875" style="1" hidden="1"/>
    <col min="11278" max="11278" width="14.85546875" style="1" hidden="1"/>
    <col min="11279" max="11279" width="14.42578125" style="1" hidden="1"/>
    <col min="11280" max="11523" width="9.140625" style="1" hidden="1"/>
    <col min="11524" max="11524" width="4.28515625" style="1" hidden="1"/>
    <col min="11525" max="11525" width="32.140625" style="1" hidden="1"/>
    <col min="11526" max="11526" width="12.5703125" style="1" hidden="1"/>
    <col min="11527" max="11527" width="7.140625" style="1" hidden="1"/>
    <col min="11528" max="11528" width="11.28515625" style="1" hidden="1"/>
    <col min="11529" max="11529" width="10.140625" style="1" hidden="1"/>
    <col min="11530" max="11530" width="5" style="1" hidden="1"/>
    <col min="11531" max="11531" width="9.5703125" style="1" hidden="1"/>
    <col min="11532" max="11532" width="13" style="1" hidden="1"/>
    <col min="11533" max="11533" width="12.85546875" style="1" hidden="1"/>
    <col min="11534" max="11534" width="14.85546875" style="1" hidden="1"/>
    <col min="11535" max="11535" width="14.42578125" style="1" hidden="1"/>
    <col min="11536" max="11779" width="9.140625" style="1" hidden="1"/>
    <col min="11780" max="11780" width="4.28515625" style="1" hidden="1"/>
    <col min="11781" max="11781" width="32.140625" style="1" hidden="1"/>
    <col min="11782" max="11782" width="12.5703125" style="1" hidden="1"/>
    <col min="11783" max="11783" width="7.140625" style="1" hidden="1"/>
    <col min="11784" max="11784" width="11.28515625" style="1" hidden="1"/>
    <col min="11785" max="11785" width="10.140625" style="1" hidden="1"/>
    <col min="11786" max="11786" width="5" style="1" hidden="1"/>
    <col min="11787" max="11787" width="9.5703125" style="1" hidden="1"/>
    <col min="11788" max="11788" width="13" style="1" hidden="1"/>
    <col min="11789" max="11789" width="12.85546875" style="1" hidden="1"/>
    <col min="11790" max="11790" width="14.85546875" style="1" hidden="1"/>
    <col min="11791" max="11791" width="14.42578125" style="1" hidden="1"/>
    <col min="11792" max="12035" width="9.140625" style="1" hidden="1"/>
    <col min="12036" max="12036" width="4.28515625" style="1" hidden="1"/>
    <col min="12037" max="12037" width="32.140625" style="1" hidden="1"/>
    <col min="12038" max="12038" width="12.5703125" style="1" hidden="1"/>
    <col min="12039" max="12039" width="7.140625" style="1" hidden="1"/>
    <col min="12040" max="12040" width="11.28515625" style="1" hidden="1"/>
    <col min="12041" max="12041" width="10.140625" style="1" hidden="1"/>
    <col min="12042" max="12042" width="5" style="1" hidden="1"/>
    <col min="12043" max="12043" width="9.5703125" style="1" hidden="1"/>
    <col min="12044" max="12044" width="13" style="1" hidden="1"/>
    <col min="12045" max="12045" width="12.85546875" style="1" hidden="1"/>
    <col min="12046" max="12046" width="14.85546875" style="1" hidden="1"/>
    <col min="12047" max="12047" width="14.42578125" style="1" hidden="1"/>
    <col min="12048" max="12291" width="9.140625" style="1" hidden="1"/>
    <col min="12292" max="12292" width="4.28515625" style="1" hidden="1"/>
    <col min="12293" max="12293" width="32.140625" style="1" hidden="1"/>
    <col min="12294" max="12294" width="12.5703125" style="1" hidden="1"/>
    <col min="12295" max="12295" width="7.140625" style="1" hidden="1"/>
    <col min="12296" max="12296" width="11.28515625" style="1" hidden="1"/>
    <col min="12297" max="12297" width="10.140625" style="1" hidden="1"/>
    <col min="12298" max="12298" width="5" style="1" hidden="1"/>
    <col min="12299" max="12299" width="9.5703125" style="1" hidden="1"/>
    <col min="12300" max="12300" width="13" style="1" hidden="1"/>
    <col min="12301" max="12301" width="12.85546875" style="1" hidden="1"/>
    <col min="12302" max="12302" width="14.85546875" style="1" hidden="1"/>
    <col min="12303" max="12303" width="14.42578125" style="1" hidden="1"/>
    <col min="12304" max="12547" width="9.140625" style="1" hidden="1"/>
    <col min="12548" max="12548" width="4.28515625" style="1" hidden="1"/>
    <col min="12549" max="12549" width="32.140625" style="1" hidden="1"/>
    <col min="12550" max="12550" width="12.5703125" style="1" hidden="1"/>
    <col min="12551" max="12551" width="7.140625" style="1" hidden="1"/>
    <col min="12552" max="12552" width="11.28515625" style="1" hidden="1"/>
    <col min="12553" max="12553" width="10.140625" style="1" hidden="1"/>
    <col min="12554" max="12554" width="5" style="1" hidden="1"/>
    <col min="12555" max="12555" width="9.5703125" style="1" hidden="1"/>
    <col min="12556" max="12556" width="13" style="1" hidden="1"/>
    <col min="12557" max="12557" width="12.85546875" style="1" hidden="1"/>
    <col min="12558" max="12558" width="14.85546875" style="1" hidden="1"/>
    <col min="12559" max="12559" width="14.42578125" style="1" hidden="1"/>
    <col min="12560" max="12803" width="9.140625" style="1" hidden="1"/>
    <col min="12804" max="12804" width="4.28515625" style="1" hidden="1"/>
    <col min="12805" max="12805" width="32.140625" style="1" hidden="1"/>
    <col min="12806" max="12806" width="12.5703125" style="1" hidden="1"/>
    <col min="12807" max="12807" width="7.140625" style="1" hidden="1"/>
    <col min="12808" max="12808" width="11.28515625" style="1" hidden="1"/>
    <col min="12809" max="12809" width="10.140625" style="1" hidden="1"/>
    <col min="12810" max="12810" width="5" style="1" hidden="1"/>
    <col min="12811" max="12811" width="9.5703125" style="1" hidden="1"/>
    <col min="12812" max="12812" width="13" style="1" hidden="1"/>
    <col min="12813" max="12813" width="12.85546875" style="1" hidden="1"/>
    <col min="12814" max="12814" width="14.85546875" style="1" hidden="1"/>
    <col min="12815" max="12815" width="14.42578125" style="1" hidden="1"/>
    <col min="12816" max="13059" width="9.140625" style="1" hidden="1"/>
    <col min="13060" max="13060" width="4.28515625" style="1" hidden="1"/>
    <col min="13061" max="13061" width="32.140625" style="1" hidden="1"/>
    <col min="13062" max="13062" width="12.5703125" style="1" hidden="1"/>
    <col min="13063" max="13063" width="7.140625" style="1" hidden="1"/>
    <col min="13064" max="13064" width="11.28515625" style="1" hidden="1"/>
    <col min="13065" max="13065" width="10.140625" style="1" hidden="1"/>
    <col min="13066" max="13066" width="5" style="1" hidden="1"/>
    <col min="13067" max="13067" width="9.5703125" style="1" hidden="1"/>
    <col min="13068" max="13068" width="13" style="1" hidden="1"/>
    <col min="13069" max="13069" width="12.85546875" style="1" hidden="1"/>
    <col min="13070" max="13070" width="14.85546875" style="1" hidden="1"/>
    <col min="13071" max="13071" width="14.42578125" style="1" hidden="1"/>
    <col min="13072" max="13315" width="9.140625" style="1" hidden="1"/>
    <col min="13316" max="13316" width="4.28515625" style="1" hidden="1"/>
    <col min="13317" max="13317" width="32.140625" style="1" hidden="1"/>
    <col min="13318" max="13318" width="12.5703125" style="1" hidden="1"/>
    <col min="13319" max="13319" width="7.140625" style="1" hidden="1"/>
    <col min="13320" max="13320" width="11.28515625" style="1" hidden="1"/>
    <col min="13321" max="13321" width="10.140625" style="1" hidden="1"/>
    <col min="13322" max="13322" width="5" style="1" hidden="1"/>
    <col min="13323" max="13323" width="9.5703125" style="1" hidden="1"/>
    <col min="13324" max="13324" width="13" style="1" hidden="1"/>
    <col min="13325" max="13325" width="12.85546875" style="1" hidden="1"/>
    <col min="13326" max="13326" width="14.85546875" style="1" hidden="1"/>
    <col min="13327" max="13327" width="14.42578125" style="1" hidden="1"/>
    <col min="13328" max="13571" width="9.140625" style="1" hidden="1"/>
    <col min="13572" max="13572" width="4.28515625" style="1" hidden="1"/>
    <col min="13573" max="13573" width="32.140625" style="1" hidden="1"/>
    <col min="13574" max="13574" width="12.5703125" style="1" hidden="1"/>
    <col min="13575" max="13575" width="7.140625" style="1" hidden="1"/>
    <col min="13576" max="13576" width="11.28515625" style="1" hidden="1"/>
    <col min="13577" max="13577" width="10.140625" style="1" hidden="1"/>
    <col min="13578" max="13578" width="5" style="1" hidden="1"/>
    <col min="13579" max="13579" width="9.5703125" style="1" hidden="1"/>
    <col min="13580" max="13580" width="13" style="1" hidden="1"/>
    <col min="13581" max="13581" width="12.85546875" style="1" hidden="1"/>
    <col min="13582" max="13582" width="14.85546875" style="1" hidden="1"/>
    <col min="13583" max="13583" width="14.42578125" style="1" hidden="1"/>
    <col min="13584" max="13827" width="9.140625" style="1" hidden="1"/>
    <col min="13828" max="13828" width="4.28515625" style="1" hidden="1"/>
    <col min="13829" max="13829" width="32.140625" style="1" hidden="1"/>
    <col min="13830" max="13830" width="12.5703125" style="1" hidden="1"/>
    <col min="13831" max="13831" width="7.140625" style="1" hidden="1"/>
    <col min="13832" max="13832" width="11.28515625" style="1" hidden="1"/>
    <col min="13833" max="13833" width="10.140625" style="1" hidden="1"/>
    <col min="13834" max="13834" width="5" style="1" hidden="1"/>
    <col min="13835" max="13835" width="9.5703125" style="1" hidden="1"/>
    <col min="13836" max="13836" width="13" style="1" hidden="1"/>
    <col min="13837" max="13837" width="12.85546875" style="1" hidden="1"/>
    <col min="13838" max="13838" width="14.85546875" style="1" hidden="1"/>
    <col min="13839" max="13839" width="14.42578125" style="1" hidden="1"/>
    <col min="13840" max="14083" width="9.140625" style="1" hidden="1"/>
    <col min="14084" max="14084" width="4.28515625" style="1" hidden="1"/>
    <col min="14085" max="14085" width="32.140625" style="1" hidden="1"/>
    <col min="14086" max="14086" width="12.5703125" style="1" hidden="1"/>
    <col min="14087" max="14087" width="7.140625" style="1" hidden="1"/>
    <col min="14088" max="14088" width="11.28515625" style="1" hidden="1"/>
    <col min="14089" max="14089" width="10.140625" style="1" hidden="1"/>
    <col min="14090" max="14090" width="5" style="1" hidden="1"/>
    <col min="14091" max="14091" width="9.5703125" style="1" hidden="1"/>
    <col min="14092" max="14092" width="13" style="1" hidden="1"/>
    <col min="14093" max="14093" width="12.85546875" style="1" hidden="1"/>
    <col min="14094" max="14094" width="14.85546875" style="1" hidden="1"/>
    <col min="14095" max="14095" width="14.42578125" style="1" hidden="1"/>
    <col min="14096" max="14339" width="9.140625" style="1" hidden="1"/>
    <col min="14340" max="14340" width="4.28515625" style="1" hidden="1"/>
    <col min="14341" max="14341" width="32.140625" style="1" hidden="1"/>
    <col min="14342" max="14342" width="12.5703125" style="1" hidden="1"/>
    <col min="14343" max="14343" width="7.140625" style="1" hidden="1"/>
    <col min="14344" max="14344" width="11.28515625" style="1" hidden="1"/>
    <col min="14345" max="14345" width="10.140625" style="1" hidden="1"/>
    <col min="14346" max="14346" width="5" style="1" hidden="1"/>
    <col min="14347" max="14347" width="9.5703125" style="1" hidden="1"/>
    <col min="14348" max="14348" width="13" style="1" hidden="1"/>
    <col min="14349" max="14349" width="12.85546875" style="1" hidden="1"/>
    <col min="14350" max="14350" width="14.85546875" style="1" hidden="1"/>
    <col min="14351" max="14351" width="14.42578125" style="1" hidden="1"/>
    <col min="14352" max="14595" width="9.140625" style="1" hidden="1"/>
    <col min="14596" max="14596" width="4.28515625" style="1" hidden="1"/>
    <col min="14597" max="14597" width="32.140625" style="1" hidden="1"/>
    <col min="14598" max="14598" width="12.5703125" style="1" hidden="1"/>
    <col min="14599" max="14599" width="7.140625" style="1" hidden="1"/>
    <col min="14600" max="14600" width="11.28515625" style="1" hidden="1"/>
    <col min="14601" max="14601" width="10.140625" style="1" hidden="1"/>
    <col min="14602" max="14602" width="5" style="1" hidden="1"/>
    <col min="14603" max="14603" width="9.5703125" style="1" hidden="1"/>
    <col min="14604" max="14604" width="13" style="1" hidden="1"/>
    <col min="14605" max="14605" width="12.85546875" style="1" hidden="1"/>
    <col min="14606" max="14606" width="14.85546875" style="1" hidden="1"/>
    <col min="14607" max="14607" width="14.42578125" style="1" hidden="1"/>
    <col min="14608" max="14851" width="9.140625" style="1" hidden="1"/>
    <col min="14852" max="14852" width="4.28515625" style="1" hidden="1"/>
    <col min="14853" max="14853" width="32.140625" style="1" hidden="1"/>
    <col min="14854" max="14854" width="12.5703125" style="1" hidden="1"/>
    <col min="14855" max="14855" width="7.140625" style="1" hidden="1"/>
    <col min="14856" max="14856" width="11.28515625" style="1" hidden="1"/>
    <col min="14857" max="14857" width="10.140625" style="1" hidden="1"/>
    <col min="14858" max="14858" width="5" style="1" hidden="1"/>
    <col min="14859" max="14859" width="9.5703125" style="1" hidden="1"/>
    <col min="14860" max="14860" width="13" style="1" hidden="1"/>
    <col min="14861" max="14861" width="12.85546875" style="1" hidden="1"/>
    <col min="14862" max="14862" width="14.85546875" style="1" hidden="1"/>
    <col min="14863" max="14863" width="14.42578125" style="1" hidden="1"/>
    <col min="14864" max="15107" width="9.140625" style="1" hidden="1"/>
    <col min="15108" max="15108" width="4.28515625" style="1" hidden="1"/>
    <col min="15109" max="15109" width="32.140625" style="1" hidden="1"/>
    <col min="15110" max="15110" width="12.5703125" style="1" hidden="1"/>
    <col min="15111" max="15111" width="7.140625" style="1" hidden="1"/>
    <col min="15112" max="15112" width="11.28515625" style="1" hidden="1"/>
    <col min="15113" max="15113" width="10.140625" style="1" hidden="1"/>
    <col min="15114" max="15114" width="5" style="1" hidden="1"/>
    <col min="15115" max="15115" width="9.5703125" style="1" hidden="1"/>
    <col min="15116" max="15116" width="13" style="1" hidden="1"/>
    <col min="15117" max="15117" width="12.85546875" style="1" hidden="1"/>
    <col min="15118" max="15118" width="14.85546875" style="1" hidden="1"/>
    <col min="15119" max="15119" width="14.42578125" style="1" hidden="1"/>
    <col min="15120" max="15363" width="9.140625" style="1" hidden="1"/>
    <col min="15364" max="15364" width="4.28515625" style="1" hidden="1"/>
    <col min="15365" max="15365" width="32.140625" style="1" hidden="1"/>
    <col min="15366" max="15366" width="12.5703125" style="1" hidden="1"/>
    <col min="15367" max="15367" width="7.140625" style="1" hidden="1"/>
    <col min="15368" max="15368" width="11.28515625" style="1" hidden="1"/>
    <col min="15369" max="15369" width="10.140625" style="1" hidden="1"/>
    <col min="15370" max="15370" width="5" style="1" hidden="1"/>
    <col min="15371" max="15371" width="9.5703125" style="1" hidden="1"/>
    <col min="15372" max="15372" width="13" style="1" hidden="1"/>
    <col min="15373" max="15373" width="12.85546875" style="1" hidden="1"/>
    <col min="15374" max="15374" width="14.85546875" style="1" hidden="1"/>
    <col min="15375" max="15375" width="14.42578125" style="1" hidden="1"/>
    <col min="15376" max="15619" width="9.140625" style="1" hidden="1"/>
    <col min="15620" max="15620" width="4.28515625" style="1" hidden="1"/>
    <col min="15621" max="15621" width="32.140625" style="1" hidden="1"/>
    <col min="15622" max="15622" width="12.5703125" style="1" hidden="1"/>
    <col min="15623" max="15623" width="7.140625" style="1" hidden="1"/>
    <col min="15624" max="15624" width="11.28515625" style="1" hidden="1"/>
    <col min="15625" max="15625" width="10.140625" style="1" hidden="1"/>
    <col min="15626" max="15626" width="5" style="1" hidden="1"/>
    <col min="15627" max="15627" width="9.5703125" style="1" hidden="1"/>
    <col min="15628" max="15628" width="13" style="1" hidden="1"/>
    <col min="15629" max="15629" width="12.85546875" style="1" hidden="1"/>
    <col min="15630" max="15630" width="14.85546875" style="1" hidden="1"/>
    <col min="15631" max="15631" width="14.42578125" style="1" hidden="1"/>
    <col min="15632" max="15875" width="9.140625" style="1" hidden="1"/>
    <col min="15876" max="15876" width="4.28515625" style="1" hidden="1"/>
    <col min="15877" max="15877" width="32.140625" style="1" hidden="1"/>
    <col min="15878" max="15878" width="12.5703125" style="1" hidden="1"/>
    <col min="15879" max="15879" width="7.140625" style="1" hidden="1"/>
    <col min="15880" max="15880" width="11.28515625" style="1" hidden="1"/>
    <col min="15881" max="15881" width="10.140625" style="1" hidden="1"/>
    <col min="15882" max="15882" width="5" style="1" hidden="1"/>
    <col min="15883" max="15883" width="9.5703125" style="1" hidden="1"/>
    <col min="15884" max="15884" width="13" style="1" hidden="1"/>
    <col min="15885" max="15885" width="12.85546875" style="1" hidden="1"/>
    <col min="15886" max="15886" width="14.85546875" style="1" hidden="1"/>
    <col min="15887" max="15887" width="14.42578125" style="1" hidden="1"/>
    <col min="15888" max="16131" width="9.140625" style="1" hidden="1"/>
    <col min="16132" max="16132" width="4.28515625" style="1" hidden="1"/>
    <col min="16133" max="16133" width="32.140625" style="1" hidden="1"/>
    <col min="16134" max="16134" width="12.5703125" style="1" hidden="1"/>
    <col min="16135" max="16135" width="7.140625" style="1" hidden="1"/>
    <col min="16136" max="16136" width="11.28515625" style="1" hidden="1"/>
    <col min="16137" max="16137" width="10.140625" style="1" hidden="1"/>
    <col min="16138" max="16138" width="5" style="1" hidden="1"/>
    <col min="16139" max="16139" width="9.5703125" style="1" hidden="1"/>
    <col min="16140" max="16140" width="13" style="1" hidden="1"/>
    <col min="16141" max="16141" width="12.85546875" style="1" hidden="1"/>
    <col min="16142" max="16142" width="14.85546875" style="1" hidden="1"/>
    <col min="16143" max="16143" width="14.42578125" style="1" hidden="1"/>
    <col min="16144" max="16144" width="12.85546875" style="1" hidden="1"/>
    <col min="16145" max="16145" width="14.85546875" style="1" hidden="1"/>
    <col min="16146" max="16147" width="14.42578125" style="1" hidden="1"/>
    <col min="16148" max="16148" width="12.85546875" style="1" hidden="1"/>
    <col min="16149" max="16149" width="14.85546875" style="1" hidden="1"/>
    <col min="16150" max="16154" width="14.42578125" style="1" hidden="1"/>
    <col min="16155" max="16384" width="9.140625" style="1" hidden="1"/>
  </cols>
  <sheetData>
    <row r="1" spans="1:16"/>
    <row r="2" spans="1:16" ht="22.5" customHeight="1">
      <c r="B2" s="250" t="s">
        <v>825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6" ht="12" thickBot="1"/>
    <row r="4" spans="1:16" s="2" customFormat="1" ht="28.5" customHeight="1" thickBot="1">
      <c r="A4" s="1"/>
      <c r="B4" s="172" t="s">
        <v>305</v>
      </c>
      <c r="C4" s="173" t="s">
        <v>306</v>
      </c>
      <c r="D4" s="172" t="s">
        <v>732</v>
      </c>
      <c r="E4" s="173" t="s">
        <v>307</v>
      </c>
      <c r="F4" s="172" t="s">
        <v>308</v>
      </c>
      <c r="G4" s="199" t="s">
        <v>741</v>
      </c>
      <c r="H4" s="174" t="s">
        <v>309</v>
      </c>
      <c r="I4" s="172" t="s">
        <v>310</v>
      </c>
      <c r="J4" s="172" t="s">
        <v>311</v>
      </c>
      <c r="K4" s="172" t="s">
        <v>312</v>
      </c>
      <c r="L4" s="175" t="s">
        <v>313</v>
      </c>
      <c r="M4" s="175" t="s">
        <v>3</v>
      </c>
      <c r="N4" s="175" t="s">
        <v>5</v>
      </c>
      <c r="O4" s="175" t="s">
        <v>314</v>
      </c>
      <c r="P4" s="231"/>
    </row>
    <row r="5" spans="1:16" s="2" customFormat="1" ht="15.75" customHeight="1">
      <c r="B5" s="269" t="s">
        <v>550</v>
      </c>
      <c r="C5" s="270"/>
      <c r="D5" s="270"/>
      <c r="E5" s="270"/>
      <c r="F5" s="270"/>
      <c r="G5" s="271"/>
      <c r="H5" s="161" t="s">
        <v>315</v>
      </c>
      <c r="I5" s="284" t="s">
        <v>550</v>
      </c>
      <c r="J5" s="285"/>
      <c r="K5" s="53" t="s">
        <v>315</v>
      </c>
      <c r="L5" s="227"/>
      <c r="M5" s="228"/>
      <c r="N5" s="228"/>
      <c r="O5" s="229" t="s">
        <v>510</v>
      </c>
      <c r="P5" s="232"/>
    </row>
    <row r="6" spans="1:16" ht="22.5" customHeight="1">
      <c r="B6" s="265">
        <v>1</v>
      </c>
      <c r="C6" s="282" t="s">
        <v>669</v>
      </c>
      <c r="D6" s="55"/>
      <c r="E6" s="265" t="s">
        <v>349</v>
      </c>
      <c r="F6" s="19" t="s">
        <v>150</v>
      </c>
      <c r="G6" s="265" t="s">
        <v>657</v>
      </c>
      <c r="H6" s="20">
        <v>254</v>
      </c>
      <c r="I6" s="19" t="s">
        <v>316</v>
      </c>
      <c r="J6" s="19" t="s">
        <v>0</v>
      </c>
      <c r="K6" s="21">
        <v>189</v>
      </c>
      <c r="L6" s="27">
        <v>18900000.00000003</v>
      </c>
      <c r="M6" s="27">
        <v>122083171.42215651</v>
      </c>
      <c r="N6" s="27">
        <v>113844587.96140513</v>
      </c>
      <c r="O6" s="54">
        <f t="shared" ref="O6:O42" si="0">SUM(L6:N6)</f>
        <v>254827759.38356167</v>
      </c>
    </row>
    <row r="7" spans="1:16" ht="22.5" customHeight="1">
      <c r="B7" s="267"/>
      <c r="C7" s="283"/>
      <c r="D7" s="25"/>
      <c r="E7" s="267"/>
      <c r="F7" s="19" t="s">
        <v>206</v>
      </c>
      <c r="G7" s="267"/>
      <c r="H7" s="20">
        <v>65</v>
      </c>
      <c r="I7" s="19" t="s">
        <v>317</v>
      </c>
      <c r="J7" s="19" t="s">
        <v>0</v>
      </c>
      <c r="K7" s="21">
        <v>65</v>
      </c>
      <c r="L7" s="22">
        <v>6500000.0000000149</v>
      </c>
      <c r="M7" s="22">
        <v>37886749.789060794</v>
      </c>
      <c r="N7" s="22">
        <v>35495076.704089887</v>
      </c>
      <c r="O7" s="54">
        <f t="shared" si="0"/>
        <v>79881826.493150696</v>
      </c>
    </row>
    <row r="8" spans="1:16" ht="28.5" customHeight="1">
      <c r="B8" s="19">
        <v>2</v>
      </c>
      <c r="C8" s="35" t="s">
        <v>755</v>
      </c>
      <c r="D8" s="19">
        <v>19701</v>
      </c>
      <c r="E8" s="19" t="s">
        <v>349</v>
      </c>
      <c r="F8" s="19" t="s">
        <v>209</v>
      </c>
      <c r="G8" s="19" t="s">
        <v>657</v>
      </c>
      <c r="H8" s="20">
        <v>420</v>
      </c>
      <c r="I8" s="19" t="s">
        <v>318</v>
      </c>
      <c r="J8" s="19" t="s">
        <v>0</v>
      </c>
      <c r="K8" s="21">
        <v>420</v>
      </c>
      <c r="L8" s="22">
        <v>42000000.00000006</v>
      </c>
      <c r="M8" s="22">
        <v>201790946.47878063</v>
      </c>
      <c r="N8" s="22">
        <v>168177461.00067139</v>
      </c>
      <c r="O8" s="54">
        <f t="shared" si="0"/>
        <v>411968407.47945207</v>
      </c>
    </row>
    <row r="9" spans="1:16" ht="27.75" customHeight="1">
      <c r="B9" s="19">
        <v>3</v>
      </c>
      <c r="C9" s="35" t="s">
        <v>670</v>
      </c>
      <c r="D9" s="19"/>
      <c r="E9" s="19" t="s">
        <v>349</v>
      </c>
      <c r="F9" s="19" t="s">
        <v>210</v>
      </c>
      <c r="G9" s="19" t="s">
        <v>657</v>
      </c>
      <c r="H9" s="20">
        <v>460</v>
      </c>
      <c r="I9" s="19" t="s">
        <v>319</v>
      </c>
      <c r="J9" s="19" t="s">
        <v>0</v>
      </c>
      <c r="K9" s="21">
        <v>460</v>
      </c>
      <c r="L9" s="22">
        <v>46000000</v>
      </c>
      <c r="M9" s="22">
        <v>216059108.57483673</v>
      </c>
      <c r="N9" s="22">
        <v>185204552.45256054</v>
      </c>
      <c r="O9" s="54">
        <f t="shared" si="0"/>
        <v>447263661.02739727</v>
      </c>
    </row>
    <row r="10" spans="1:16" ht="22.5" customHeight="1">
      <c r="B10" s="265">
        <v>4</v>
      </c>
      <c r="C10" s="282" t="s">
        <v>671</v>
      </c>
      <c r="D10" s="55"/>
      <c r="E10" s="265" t="s">
        <v>349</v>
      </c>
      <c r="F10" s="19" t="s">
        <v>215</v>
      </c>
      <c r="G10" s="265" t="s">
        <v>657</v>
      </c>
      <c r="H10" s="274">
        <v>420</v>
      </c>
      <c r="I10" s="19" t="s">
        <v>320</v>
      </c>
      <c r="J10" s="19" t="s">
        <v>0</v>
      </c>
      <c r="K10" s="21">
        <v>210</v>
      </c>
      <c r="L10" s="22">
        <v>21000000.000000022</v>
      </c>
      <c r="M10" s="22">
        <v>63683934.913488455</v>
      </c>
      <c r="N10" s="22">
        <v>51827290.237196468</v>
      </c>
      <c r="O10" s="54">
        <f t="shared" si="0"/>
        <v>136511225.15068495</v>
      </c>
    </row>
    <row r="11" spans="1:16" ht="22.5" customHeight="1">
      <c r="A11" s="2"/>
      <c r="B11" s="267"/>
      <c r="C11" s="283"/>
      <c r="D11" s="25"/>
      <c r="E11" s="267"/>
      <c r="F11" s="19" t="s">
        <v>216</v>
      </c>
      <c r="G11" s="267"/>
      <c r="H11" s="275"/>
      <c r="I11" s="19" t="s">
        <v>321</v>
      </c>
      <c r="J11" s="19" t="s">
        <v>7</v>
      </c>
      <c r="K11" s="21">
        <v>210</v>
      </c>
      <c r="L11" s="22">
        <v>20999999.999999985</v>
      </c>
      <c r="M11" s="22">
        <v>125112058.54934587</v>
      </c>
      <c r="N11" s="22">
        <v>114203383.34106509</v>
      </c>
      <c r="O11" s="54">
        <f t="shared" si="0"/>
        <v>260315441.89041096</v>
      </c>
      <c r="P11" s="232"/>
    </row>
    <row r="12" spans="1:16" ht="27.75" customHeight="1">
      <c r="B12" s="19">
        <v>5</v>
      </c>
      <c r="C12" s="35" t="s">
        <v>672</v>
      </c>
      <c r="D12" s="19"/>
      <c r="E12" s="19" t="s">
        <v>349</v>
      </c>
      <c r="F12" s="19" t="s">
        <v>201</v>
      </c>
      <c r="G12" s="19" t="s">
        <v>657</v>
      </c>
      <c r="H12" s="20">
        <v>56</v>
      </c>
      <c r="I12" s="19" t="s">
        <v>322</v>
      </c>
      <c r="J12" s="19" t="s">
        <v>0</v>
      </c>
      <c r="K12" s="21">
        <v>56</v>
      </c>
      <c r="L12" s="22">
        <v>5600000</v>
      </c>
      <c r="M12" s="22">
        <v>35045813.551894531</v>
      </c>
      <c r="N12" s="22">
        <v>32953694.365913685</v>
      </c>
      <c r="O12" s="54">
        <f t="shared" si="0"/>
        <v>73599507.91780822</v>
      </c>
    </row>
    <row r="13" spans="1:16" ht="27" customHeight="1">
      <c r="B13" s="19">
        <v>6</v>
      </c>
      <c r="C13" s="35" t="s">
        <v>673</v>
      </c>
      <c r="D13" s="19"/>
      <c r="E13" s="19" t="s">
        <v>349</v>
      </c>
      <c r="F13" s="19" t="s">
        <v>202</v>
      </c>
      <c r="G13" s="19" t="s">
        <v>657</v>
      </c>
      <c r="H13" s="20">
        <v>151</v>
      </c>
      <c r="I13" s="19" t="s">
        <v>322</v>
      </c>
      <c r="J13" s="19" t="s">
        <v>0</v>
      </c>
      <c r="K13" s="21">
        <v>151</v>
      </c>
      <c r="L13" s="22">
        <v>15100000.00000003</v>
      </c>
      <c r="M13" s="22">
        <v>79559482.551422417</v>
      </c>
      <c r="N13" s="22">
        <v>72748482.599262506</v>
      </c>
      <c r="O13" s="54">
        <f t="shared" si="0"/>
        <v>167407965.15068495</v>
      </c>
    </row>
    <row r="14" spans="1:16" ht="22.5" customHeight="1">
      <c r="B14" s="265">
        <v>7</v>
      </c>
      <c r="C14" s="371" t="s">
        <v>674</v>
      </c>
      <c r="D14" s="55"/>
      <c r="E14" s="265" t="s">
        <v>349</v>
      </c>
      <c r="F14" s="19" t="s">
        <v>219</v>
      </c>
      <c r="G14" s="265" t="s">
        <v>657</v>
      </c>
      <c r="H14" s="274">
        <v>464.8</v>
      </c>
      <c r="I14" s="19" t="s">
        <v>323</v>
      </c>
      <c r="J14" s="19" t="s">
        <v>0</v>
      </c>
      <c r="K14" s="21">
        <v>232.4</v>
      </c>
      <c r="L14" s="22">
        <v>23240000.000000015</v>
      </c>
      <c r="M14" s="22">
        <v>122821569.88993673</v>
      </c>
      <c r="N14" s="22">
        <v>109694359.19225504</v>
      </c>
      <c r="O14" s="54">
        <f t="shared" si="0"/>
        <v>255755929.08219177</v>
      </c>
    </row>
    <row r="15" spans="1:16" ht="22.5" customHeight="1">
      <c r="B15" s="267"/>
      <c r="C15" s="372"/>
      <c r="D15" s="25"/>
      <c r="E15" s="267"/>
      <c r="F15" s="19" t="s">
        <v>220</v>
      </c>
      <c r="G15" s="267"/>
      <c r="H15" s="275"/>
      <c r="I15" s="19" t="s">
        <v>324</v>
      </c>
      <c r="J15" s="19" t="s">
        <v>7</v>
      </c>
      <c r="K15" s="21">
        <v>232.4</v>
      </c>
      <c r="L15" s="22">
        <v>23240000</v>
      </c>
      <c r="M15" s="22">
        <v>137967169.41601837</v>
      </c>
      <c r="N15" s="22">
        <v>123934719.65247478</v>
      </c>
      <c r="O15" s="54">
        <f t="shared" si="0"/>
        <v>285141889.06849313</v>
      </c>
    </row>
    <row r="16" spans="1:16" ht="22.5" customHeight="1">
      <c r="B16" s="265">
        <v>8</v>
      </c>
      <c r="C16" s="282" t="s">
        <v>675</v>
      </c>
      <c r="D16" s="55"/>
      <c r="E16" s="265" t="s">
        <v>349</v>
      </c>
      <c r="F16" s="19" t="s">
        <v>417</v>
      </c>
      <c r="G16" s="265" t="s">
        <v>656</v>
      </c>
      <c r="H16" s="274">
        <v>725</v>
      </c>
      <c r="I16" s="19" t="s">
        <v>236</v>
      </c>
      <c r="J16" s="19" t="s">
        <v>0</v>
      </c>
      <c r="K16" s="21">
        <v>362.5</v>
      </c>
      <c r="L16" s="22">
        <v>36250000.000000022</v>
      </c>
      <c r="M16" s="22">
        <v>36815240.21139086</v>
      </c>
      <c r="N16" s="22">
        <v>42999187.679020084</v>
      </c>
      <c r="O16" s="54">
        <f t="shared" si="0"/>
        <v>116064427.89041096</v>
      </c>
    </row>
    <row r="17" spans="1:16" ht="22.5" customHeight="1">
      <c r="A17" s="2"/>
      <c r="B17" s="267"/>
      <c r="C17" s="283"/>
      <c r="D17" s="25"/>
      <c r="E17" s="267"/>
      <c r="F17" s="19" t="s">
        <v>418</v>
      </c>
      <c r="G17" s="267"/>
      <c r="H17" s="275"/>
      <c r="I17" s="19" t="s">
        <v>325</v>
      </c>
      <c r="J17" s="19" t="s">
        <v>7</v>
      </c>
      <c r="K17" s="21">
        <v>362.5</v>
      </c>
      <c r="L17" s="22">
        <v>36250000.00000003</v>
      </c>
      <c r="M17" s="22">
        <v>116537329.76821315</v>
      </c>
      <c r="N17" s="22">
        <v>100732683.58795121</v>
      </c>
      <c r="O17" s="54">
        <f t="shared" si="0"/>
        <v>253520013.3561644</v>
      </c>
      <c r="P17" s="232"/>
    </row>
    <row r="18" spans="1:16" ht="22.5" customHeight="1">
      <c r="B18" s="265">
        <v>9</v>
      </c>
      <c r="C18" s="282" t="s">
        <v>676</v>
      </c>
      <c r="D18" s="55"/>
      <c r="E18" s="265" t="s">
        <v>349</v>
      </c>
      <c r="F18" s="19" t="s">
        <v>237</v>
      </c>
      <c r="G18" s="265" t="s">
        <v>657</v>
      </c>
      <c r="H18" s="274">
        <v>440</v>
      </c>
      <c r="I18" s="19" t="s">
        <v>326</v>
      </c>
      <c r="J18" s="19" t="s">
        <v>0</v>
      </c>
      <c r="K18" s="21">
        <v>220</v>
      </c>
      <c r="L18" s="22">
        <v>19639166.876712352</v>
      </c>
      <c r="M18" s="22">
        <v>78222589.233470827</v>
      </c>
      <c r="N18" s="22">
        <v>63088669.656940132</v>
      </c>
      <c r="O18" s="54">
        <f t="shared" si="0"/>
        <v>160950425.76712331</v>
      </c>
    </row>
    <row r="19" spans="1:16" ht="22.5" customHeight="1">
      <c r="B19" s="267"/>
      <c r="C19" s="283"/>
      <c r="D19" s="25"/>
      <c r="E19" s="267"/>
      <c r="F19" s="19" t="s">
        <v>238</v>
      </c>
      <c r="G19" s="267"/>
      <c r="H19" s="275"/>
      <c r="I19" s="19" t="s">
        <v>239</v>
      </c>
      <c r="J19" s="19" t="s">
        <v>7</v>
      </c>
      <c r="K19" s="21">
        <v>220</v>
      </c>
      <c r="L19" s="22">
        <v>21999999.99999997</v>
      </c>
      <c r="M19" s="22">
        <v>87561677.133023828</v>
      </c>
      <c r="N19" s="22">
        <v>81581021.716291249</v>
      </c>
      <c r="O19" s="54">
        <f t="shared" si="0"/>
        <v>191142698.84931505</v>
      </c>
    </row>
    <row r="20" spans="1:16" ht="22.5" customHeight="1">
      <c r="B20" s="265">
        <v>10</v>
      </c>
      <c r="C20" s="371" t="s">
        <v>677</v>
      </c>
      <c r="D20" s="265" t="s">
        <v>657</v>
      </c>
      <c r="E20" s="265" t="s">
        <v>349</v>
      </c>
      <c r="F20" s="19" t="s">
        <v>247</v>
      </c>
      <c r="G20" s="265" t="s">
        <v>657</v>
      </c>
      <c r="H20" s="274">
        <v>884</v>
      </c>
      <c r="I20" s="19" t="s">
        <v>248</v>
      </c>
      <c r="J20" s="19" t="s">
        <v>0</v>
      </c>
      <c r="K20" s="21">
        <v>442</v>
      </c>
      <c r="L20" s="22">
        <v>20501699</v>
      </c>
      <c r="M20" s="22">
        <v>14585237.664709335</v>
      </c>
      <c r="N20" s="22">
        <v>15710163.335290665</v>
      </c>
      <c r="O20" s="54">
        <f t="shared" si="0"/>
        <v>50797100</v>
      </c>
    </row>
    <row r="21" spans="1:16" ht="22.5" customHeight="1">
      <c r="B21" s="267"/>
      <c r="C21" s="372"/>
      <c r="D21" s="267"/>
      <c r="E21" s="267"/>
      <c r="F21" s="19" t="s">
        <v>249</v>
      </c>
      <c r="G21" s="267"/>
      <c r="H21" s="275"/>
      <c r="I21" s="19" t="s">
        <v>250</v>
      </c>
      <c r="J21" s="19" t="s">
        <v>7</v>
      </c>
      <c r="K21" s="21">
        <v>442</v>
      </c>
      <c r="L21" s="22">
        <v>44199999.999999955</v>
      </c>
      <c r="M21" s="22">
        <v>114920847.72579496</v>
      </c>
      <c r="N21" s="22">
        <v>111677829.42489</v>
      </c>
      <c r="O21" s="54">
        <f t="shared" si="0"/>
        <v>270798677.15068489</v>
      </c>
    </row>
    <row r="22" spans="1:16" ht="22.5" customHeight="1">
      <c r="B22" s="265">
        <v>11</v>
      </c>
      <c r="C22" s="282" t="s">
        <v>678</v>
      </c>
      <c r="D22" s="55"/>
      <c r="E22" s="265" t="s">
        <v>349</v>
      </c>
      <c r="F22" s="19" t="s">
        <v>421</v>
      </c>
      <c r="G22" s="265" t="s">
        <v>657</v>
      </c>
      <c r="H22" s="274">
        <v>1797.24</v>
      </c>
      <c r="I22" s="23" t="s">
        <v>258</v>
      </c>
      <c r="J22" s="19" t="s">
        <v>0</v>
      </c>
      <c r="K22" s="21">
        <v>898.62</v>
      </c>
      <c r="L22" s="22">
        <v>89862000</v>
      </c>
      <c r="M22" s="22">
        <v>141045696.70572698</v>
      </c>
      <c r="N22" s="22">
        <v>143074347.53536892</v>
      </c>
      <c r="O22" s="54">
        <f t="shared" si="0"/>
        <v>373982044.2410959</v>
      </c>
    </row>
    <row r="23" spans="1:16" ht="22.5" customHeight="1">
      <c r="A23" s="2"/>
      <c r="B23" s="266"/>
      <c r="C23" s="307"/>
      <c r="D23" s="182"/>
      <c r="E23" s="266"/>
      <c r="F23" s="19" t="s">
        <v>422</v>
      </c>
      <c r="G23" s="267"/>
      <c r="H23" s="275"/>
      <c r="I23" s="23" t="s">
        <v>327</v>
      </c>
      <c r="J23" s="19" t="s">
        <v>7</v>
      </c>
      <c r="K23" s="21">
        <v>898.62</v>
      </c>
      <c r="L23" s="22">
        <v>89862000</v>
      </c>
      <c r="M23" s="22">
        <v>173013739.2186172</v>
      </c>
      <c r="N23" s="22">
        <v>170729194.47727323</v>
      </c>
      <c r="O23" s="54">
        <f t="shared" si="0"/>
        <v>433604933.69589043</v>
      </c>
      <c r="P23" s="232"/>
    </row>
    <row r="24" spans="1:16" ht="22.5" customHeight="1">
      <c r="B24" s="265">
        <v>12</v>
      </c>
      <c r="C24" s="282" t="s">
        <v>679</v>
      </c>
      <c r="D24" s="55"/>
      <c r="E24" s="265" t="s">
        <v>349</v>
      </c>
      <c r="F24" s="19" t="s">
        <v>272</v>
      </c>
      <c r="G24" s="265" t="s">
        <v>656</v>
      </c>
      <c r="H24" s="274">
        <v>642.79999999999995</v>
      </c>
      <c r="I24" s="19" t="s">
        <v>329</v>
      </c>
      <c r="J24" s="19" t="s">
        <v>0</v>
      </c>
      <c r="K24" s="21">
        <v>307.58</v>
      </c>
      <c r="L24" s="22">
        <v>30758400.000000007</v>
      </c>
      <c r="M24" s="22">
        <v>19307614.486465424</v>
      </c>
      <c r="N24" s="22">
        <v>7358580.7239455357</v>
      </c>
      <c r="O24" s="54">
        <f t="shared" si="0"/>
        <v>57424595.210410967</v>
      </c>
    </row>
    <row r="25" spans="1:16" ht="22.5" customHeight="1">
      <c r="A25" s="2"/>
      <c r="B25" s="267"/>
      <c r="C25" s="283"/>
      <c r="D25" s="25"/>
      <c r="E25" s="267"/>
      <c r="F25" s="19" t="s">
        <v>330</v>
      </c>
      <c r="G25" s="267"/>
      <c r="H25" s="275"/>
      <c r="I25" s="19" t="s">
        <v>331</v>
      </c>
      <c r="J25" s="19" t="s">
        <v>7</v>
      </c>
      <c r="K25" s="21">
        <v>289.3</v>
      </c>
      <c r="L25" s="22">
        <v>28930200</v>
      </c>
      <c r="M25" s="22">
        <v>16371426.333278589</v>
      </c>
      <c r="N25" s="22">
        <v>4894693.9593241513</v>
      </c>
      <c r="O25" s="54">
        <f t="shared" si="0"/>
        <v>50196320.29260274</v>
      </c>
      <c r="P25" s="232"/>
    </row>
    <row r="26" spans="1:16" ht="22.5" customHeight="1">
      <c r="B26" s="265">
        <v>13</v>
      </c>
      <c r="C26" s="282" t="s">
        <v>680</v>
      </c>
      <c r="D26" s="55"/>
      <c r="E26" s="309" t="s">
        <v>349</v>
      </c>
      <c r="F26" s="19" t="s">
        <v>270</v>
      </c>
      <c r="G26" s="265" t="s">
        <v>656</v>
      </c>
      <c r="H26" s="274">
        <v>388.32</v>
      </c>
      <c r="I26" s="19" t="s">
        <v>332</v>
      </c>
      <c r="J26" s="19" t="s">
        <v>0</v>
      </c>
      <c r="K26" s="21">
        <v>182.29</v>
      </c>
      <c r="L26" s="22">
        <v>18229100.000000015</v>
      </c>
      <c r="M26" s="22">
        <v>11696169.002660582</v>
      </c>
      <c r="N26" s="22">
        <v>4654943.0745996926</v>
      </c>
      <c r="O26" s="54">
        <f t="shared" si="0"/>
        <v>34580212.077260286</v>
      </c>
    </row>
    <row r="27" spans="1:16" ht="22.5" customHeight="1">
      <c r="B27" s="266"/>
      <c r="C27" s="307"/>
      <c r="D27" s="182"/>
      <c r="E27" s="330"/>
      <c r="F27" s="19" t="s">
        <v>271</v>
      </c>
      <c r="G27" s="267"/>
      <c r="H27" s="275"/>
      <c r="I27" s="19" t="s">
        <v>333</v>
      </c>
      <c r="J27" s="19" t="s">
        <v>7</v>
      </c>
      <c r="K27" s="21">
        <v>194.16</v>
      </c>
      <c r="L27" s="22">
        <v>19415999.999999996</v>
      </c>
      <c r="M27" s="22">
        <v>11657638.822711654</v>
      </c>
      <c r="N27" s="22">
        <v>4029287.7389321821</v>
      </c>
      <c r="O27" s="54">
        <f t="shared" si="0"/>
        <v>35102926.561643831</v>
      </c>
    </row>
    <row r="28" spans="1:16" ht="22.5" customHeight="1">
      <c r="B28" s="265">
        <v>14</v>
      </c>
      <c r="C28" s="371" t="s">
        <v>810</v>
      </c>
      <c r="D28" s="55"/>
      <c r="E28" s="265" t="s">
        <v>349</v>
      </c>
      <c r="F28" s="19" t="s">
        <v>266</v>
      </c>
      <c r="G28" s="265" t="s">
        <v>657</v>
      </c>
      <c r="H28" s="274">
        <v>2896.8</v>
      </c>
      <c r="I28" s="19" t="s">
        <v>336</v>
      </c>
      <c r="J28" s="19" t="s">
        <v>0</v>
      </c>
      <c r="K28" s="21">
        <v>1314.11</v>
      </c>
      <c r="L28" s="22">
        <v>131411342.99999997</v>
      </c>
      <c r="M28" s="22">
        <v>70995488.753504664</v>
      </c>
      <c r="N28" s="22">
        <v>22093787.678473413</v>
      </c>
      <c r="O28" s="54">
        <f t="shared" si="0"/>
        <v>224500619.43197805</v>
      </c>
    </row>
    <row r="29" spans="1:16" ht="22.5" customHeight="1">
      <c r="B29" s="267"/>
      <c r="C29" s="372"/>
      <c r="D29" s="25"/>
      <c r="E29" s="267"/>
      <c r="F29" s="19" t="s">
        <v>267</v>
      </c>
      <c r="G29" s="267"/>
      <c r="H29" s="275"/>
      <c r="I29" s="19" t="s">
        <v>332</v>
      </c>
      <c r="J29" s="19" t="s">
        <v>7</v>
      </c>
      <c r="K29" s="21">
        <v>1448.4</v>
      </c>
      <c r="L29" s="22">
        <v>144840000.1780822</v>
      </c>
      <c r="M29" s="22">
        <v>47902527.12759167</v>
      </c>
      <c r="N29" s="22">
        <v>19454934.872408334</v>
      </c>
      <c r="O29" s="54">
        <f t="shared" si="0"/>
        <v>212197462.1780822</v>
      </c>
    </row>
    <row r="30" spans="1:16" ht="28.5" customHeight="1">
      <c r="B30" s="19">
        <v>15</v>
      </c>
      <c r="C30" s="35" t="s">
        <v>681</v>
      </c>
      <c r="D30" s="19"/>
      <c r="E30" s="19" t="s">
        <v>349</v>
      </c>
      <c r="F30" s="19" t="s">
        <v>304</v>
      </c>
      <c r="G30" s="19"/>
      <c r="H30" s="20">
        <v>352</v>
      </c>
      <c r="I30" s="19" t="s">
        <v>338</v>
      </c>
      <c r="J30" s="19" t="s">
        <v>0</v>
      </c>
      <c r="K30" s="21">
        <v>325</v>
      </c>
      <c r="L30" s="22">
        <v>32517500</v>
      </c>
      <c r="M30" s="22">
        <v>35753122.926356167</v>
      </c>
      <c r="N30" s="22">
        <v>6125351.7517260294</v>
      </c>
      <c r="O30" s="54">
        <f t="shared" si="0"/>
        <v>74395974.678082198</v>
      </c>
    </row>
    <row r="31" spans="1:16" ht="22.5" customHeight="1">
      <c r="B31" s="265">
        <v>16</v>
      </c>
      <c r="C31" s="282" t="s">
        <v>682</v>
      </c>
      <c r="D31" s="55"/>
      <c r="E31" s="265" t="s">
        <v>349</v>
      </c>
      <c r="F31" s="19" t="s">
        <v>409</v>
      </c>
      <c r="G31" s="265"/>
      <c r="H31" s="274">
        <v>4530</v>
      </c>
      <c r="I31" s="24" t="s">
        <v>340</v>
      </c>
      <c r="J31" s="24" t="s">
        <v>0</v>
      </c>
      <c r="K31" s="21">
        <v>3300</v>
      </c>
      <c r="L31" s="22">
        <v>329999999.99999988</v>
      </c>
      <c r="M31" s="22">
        <v>357709229.81594229</v>
      </c>
      <c r="N31" s="22">
        <v>102386621.40323588</v>
      </c>
      <c r="O31" s="54">
        <f t="shared" si="0"/>
        <v>790095851.21917808</v>
      </c>
    </row>
    <row r="32" spans="1:16" ht="22.5" customHeight="1">
      <c r="B32" s="267"/>
      <c r="C32" s="283"/>
      <c r="D32" s="25"/>
      <c r="E32" s="267"/>
      <c r="F32" s="19" t="s">
        <v>410</v>
      </c>
      <c r="G32" s="267"/>
      <c r="H32" s="275"/>
      <c r="I32" s="24" t="s">
        <v>341</v>
      </c>
      <c r="J32" s="24" t="s">
        <v>7</v>
      </c>
      <c r="K32" s="21">
        <v>1230</v>
      </c>
      <c r="L32" s="22">
        <v>123036000.00000009</v>
      </c>
      <c r="M32" s="22">
        <v>126457890.27660528</v>
      </c>
      <c r="N32" s="22">
        <v>42174150.531613894</v>
      </c>
      <c r="O32" s="54">
        <f t="shared" si="0"/>
        <v>291668040.80821925</v>
      </c>
    </row>
    <row r="33" spans="2:15" ht="22.5" customHeight="1">
      <c r="B33" s="55">
        <v>17</v>
      </c>
      <c r="C33" s="257" t="s">
        <v>581</v>
      </c>
      <c r="D33" s="19"/>
      <c r="E33" s="217" t="s">
        <v>349</v>
      </c>
      <c r="F33" s="32" t="s">
        <v>411</v>
      </c>
      <c r="G33" s="55" t="s">
        <v>657</v>
      </c>
      <c r="H33" s="48">
        <v>1442</v>
      </c>
      <c r="I33" s="24" t="s">
        <v>342</v>
      </c>
      <c r="J33" s="24" t="s">
        <v>7</v>
      </c>
      <c r="K33" s="21">
        <v>1188.7</v>
      </c>
      <c r="L33" s="22">
        <v>0</v>
      </c>
      <c r="M33" s="22">
        <v>0</v>
      </c>
      <c r="N33" s="22">
        <v>0</v>
      </c>
      <c r="O33" s="54">
        <f t="shared" si="0"/>
        <v>0</v>
      </c>
    </row>
    <row r="34" spans="2:15" ht="39" customHeight="1">
      <c r="B34" s="19">
        <v>18</v>
      </c>
      <c r="C34" s="251" t="s">
        <v>811</v>
      </c>
      <c r="D34" s="19"/>
      <c r="E34" s="19" t="s">
        <v>349</v>
      </c>
      <c r="F34" s="19" t="s">
        <v>152</v>
      </c>
      <c r="G34" s="19" t="s">
        <v>657</v>
      </c>
      <c r="H34" s="20">
        <v>807.48</v>
      </c>
      <c r="I34" s="24" t="s">
        <v>343</v>
      </c>
      <c r="J34" s="24" t="s">
        <v>0</v>
      </c>
      <c r="K34" s="21">
        <v>807.48</v>
      </c>
      <c r="L34" s="22">
        <v>80748000.000000015</v>
      </c>
      <c r="M34" s="22">
        <v>49033501.126864478</v>
      </c>
      <c r="N34" s="22">
        <v>6478106.4566971669</v>
      </c>
      <c r="O34" s="54">
        <f t="shared" si="0"/>
        <v>136259607.58356166</v>
      </c>
    </row>
    <row r="35" spans="2:15" ht="28.5" customHeight="1">
      <c r="B35" s="19">
        <v>19</v>
      </c>
      <c r="C35" s="35" t="s">
        <v>683</v>
      </c>
      <c r="D35" s="19"/>
      <c r="E35" s="19" t="s">
        <v>349</v>
      </c>
      <c r="F35" s="19" t="s">
        <v>154</v>
      </c>
      <c r="G35" s="19" t="s">
        <v>657</v>
      </c>
      <c r="H35" s="20">
        <v>1533.35</v>
      </c>
      <c r="I35" s="24" t="s">
        <v>339</v>
      </c>
      <c r="J35" s="24" t="s">
        <v>0</v>
      </c>
      <c r="K35" s="21">
        <v>1533.35</v>
      </c>
      <c r="L35" s="22">
        <v>153335000</v>
      </c>
      <c r="M35" s="22">
        <v>134347903.38076788</v>
      </c>
      <c r="N35" s="22">
        <v>33160947.838410206</v>
      </c>
      <c r="O35" s="54">
        <f t="shared" si="0"/>
        <v>320843851.21917808</v>
      </c>
    </row>
    <row r="36" spans="2:15" ht="28.5" customHeight="1">
      <c r="B36" s="19">
        <v>20</v>
      </c>
      <c r="C36" s="35" t="s">
        <v>684</v>
      </c>
      <c r="D36" s="19"/>
      <c r="E36" s="19" t="s">
        <v>349</v>
      </c>
      <c r="F36" s="19" t="s">
        <v>155</v>
      </c>
      <c r="G36" s="19"/>
      <c r="H36" s="20">
        <v>2404.83</v>
      </c>
      <c r="I36" s="24" t="s">
        <v>344</v>
      </c>
      <c r="J36" s="24" t="s">
        <v>0</v>
      </c>
      <c r="K36" s="21">
        <v>2404.83</v>
      </c>
      <c r="L36" s="22">
        <v>216434700.00273973</v>
      </c>
      <c r="M36" s="22">
        <v>182859805.99385071</v>
      </c>
      <c r="N36" s="22">
        <v>38905288.559573956</v>
      </c>
      <c r="O36" s="54">
        <f t="shared" si="0"/>
        <v>438199794.55616438</v>
      </c>
    </row>
    <row r="37" spans="2:15" ht="21" customHeight="1">
      <c r="B37" s="265">
        <v>21</v>
      </c>
      <c r="C37" s="371" t="s">
        <v>685</v>
      </c>
      <c r="D37" s="55"/>
      <c r="E37" s="265" t="s">
        <v>349</v>
      </c>
      <c r="F37" s="19" t="s">
        <v>158</v>
      </c>
      <c r="G37" s="265" t="s">
        <v>656</v>
      </c>
      <c r="H37" s="20">
        <v>706.08</v>
      </c>
      <c r="I37" s="24" t="s">
        <v>345</v>
      </c>
      <c r="J37" s="24" t="s">
        <v>0</v>
      </c>
      <c r="K37" s="21">
        <v>706.08</v>
      </c>
      <c r="L37" s="22">
        <v>4500.1893698638305</v>
      </c>
      <c r="M37" s="22">
        <v>41.839565715144658</v>
      </c>
      <c r="N37" s="22">
        <v>24.160434284855345</v>
      </c>
      <c r="O37" s="54">
        <f t="shared" si="0"/>
        <v>4566.1893698638305</v>
      </c>
    </row>
    <row r="38" spans="2:15" ht="21" customHeight="1">
      <c r="B38" s="267"/>
      <c r="C38" s="372"/>
      <c r="D38" s="25"/>
      <c r="E38" s="267"/>
      <c r="F38" s="19" t="s">
        <v>159</v>
      </c>
      <c r="G38" s="267"/>
      <c r="H38" s="20">
        <v>346.88</v>
      </c>
      <c r="I38" s="24" t="s">
        <v>346</v>
      </c>
      <c r="J38" s="24" t="s">
        <v>7</v>
      </c>
      <c r="K38" s="21">
        <v>346.88</v>
      </c>
      <c r="L38" s="22">
        <v>5.9178080409765244E-3</v>
      </c>
      <c r="M38" s="22">
        <v>0</v>
      </c>
      <c r="N38" s="22">
        <v>0</v>
      </c>
      <c r="O38" s="54">
        <f t="shared" si="0"/>
        <v>5.9178080409765244E-3</v>
      </c>
    </row>
    <row r="39" spans="2:15" ht="27" customHeight="1">
      <c r="B39" s="19">
        <v>22</v>
      </c>
      <c r="C39" s="251" t="s">
        <v>686</v>
      </c>
      <c r="D39" s="19"/>
      <c r="E39" s="19" t="s">
        <v>349</v>
      </c>
      <c r="F39" s="19" t="s">
        <v>161</v>
      </c>
      <c r="G39" s="19" t="s">
        <v>657</v>
      </c>
      <c r="H39" s="20">
        <v>307.19959999999998</v>
      </c>
      <c r="I39" s="24" t="s">
        <v>347</v>
      </c>
      <c r="J39" s="24" t="s">
        <v>0</v>
      </c>
      <c r="K39" s="21">
        <v>307.2</v>
      </c>
      <c r="L39" s="22">
        <v>27647963.916164398</v>
      </c>
      <c r="M39" s="22">
        <v>16476181.742090592</v>
      </c>
      <c r="N39" s="22">
        <v>3685134.5062381756</v>
      </c>
      <c r="O39" s="54">
        <f t="shared" si="0"/>
        <v>47809280.164493166</v>
      </c>
    </row>
    <row r="40" spans="2:15" ht="22.5" customHeight="1">
      <c r="B40" s="265">
        <v>23</v>
      </c>
      <c r="C40" s="371" t="s">
        <v>687</v>
      </c>
      <c r="D40" s="55"/>
      <c r="E40" s="265" t="s">
        <v>349</v>
      </c>
      <c r="F40" s="19" t="s">
        <v>162</v>
      </c>
      <c r="G40" s="265" t="s">
        <v>656</v>
      </c>
      <c r="H40" s="274">
        <v>2152.84</v>
      </c>
      <c r="I40" s="24" t="s">
        <v>1</v>
      </c>
      <c r="J40" s="24" t="s">
        <v>0</v>
      </c>
      <c r="K40" s="21">
        <v>283.52</v>
      </c>
      <c r="L40" s="22">
        <v>0</v>
      </c>
      <c r="M40" s="22">
        <v>-2.1891386745727225E-2</v>
      </c>
      <c r="N40" s="22">
        <v>2.1891386745727225E-2</v>
      </c>
      <c r="O40" s="54">
        <f t="shared" si="0"/>
        <v>0</v>
      </c>
    </row>
    <row r="41" spans="2:15" ht="22.5" customHeight="1">
      <c r="B41" s="267"/>
      <c r="C41" s="372"/>
      <c r="D41" s="25"/>
      <c r="E41" s="267"/>
      <c r="F41" s="19" t="s">
        <v>163</v>
      </c>
      <c r="G41" s="267"/>
      <c r="H41" s="275"/>
      <c r="I41" s="24" t="s">
        <v>348</v>
      </c>
      <c r="J41" s="24" t="s">
        <v>7</v>
      </c>
      <c r="K41" s="21">
        <v>1869.32</v>
      </c>
      <c r="L41" s="22">
        <v>18693156</v>
      </c>
      <c r="M41" s="22">
        <v>7738487.9499364533</v>
      </c>
      <c r="N41" s="22">
        <v>281797.1082553275</v>
      </c>
      <c r="O41" s="54">
        <f t="shared" si="0"/>
        <v>26713441.05819178</v>
      </c>
    </row>
    <row r="42" spans="2:15" ht="39" customHeight="1">
      <c r="B42" s="19">
        <v>24</v>
      </c>
      <c r="C42" s="35" t="s">
        <v>688</v>
      </c>
      <c r="D42" s="19"/>
      <c r="E42" s="19" t="s">
        <v>349</v>
      </c>
      <c r="F42" s="19" t="s">
        <v>164</v>
      </c>
      <c r="G42" s="19"/>
      <c r="H42" s="20">
        <v>1117.6600000000001</v>
      </c>
      <c r="I42" s="23" t="s">
        <v>512</v>
      </c>
      <c r="J42" s="19" t="s">
        <v>0</v>
      </c>
      <c r="K42" s="21">
        <v>1117.6600000000001</v>
      </c>
      <c r="L42" s="22">
        <v>89412800.000000045</v>
      </c>
      <c r="M42" s="22">
        <v>54888973.524217382</v>
      </c>
      <c r="N42" s="22">
        <v>10893130.76482372</v>
      </c>
      <c r="O42" s="54">
        <f t="shared" si="0"/>
        <v>155194904.28904116</v>
      </c>
    </row>
    <row r="43" spans="2:15" ht="22.5" customHeight="1">
      <c r="B43" s="265">
        <v>25</v>
      </c>
      <c r="C43" s="371" t="s">
        <v>812</v>
      </c>
      <c r="D43" s="265">
        <v>14901</v>
      </c>
      <c r="E43" s="265" t="s">
        <v>349</v>
      </c>
      <c r="F43" s="19" t="s">
        <v>166</v>
      </c>
      <c r="G43" s="265"/>
      <c r="H43" s="20">
        <v>580.4</v>
      </c>
      <c r="I43" s="23" t="s">
        <v>649</v>
      </c>
      <c r="J43" s="19" t="s">
        <v>0</v>
      </c>
      <c r="K43" s="19">
        <v>95.92</v>
      </c>
      <c r="L43" s="22">
        <v>0</v>
      </c>
      <c r="M43" s="22">
        <v>0</v>
      </c>
      <c r="N43" s="22">
        <v>0</v>
      </c>
      <c r="O43" s="54">
        <f t="shared" ref="O43:O65" si="1">SUM(L43:N43)</f>
        <v>0</v>
      </c>
    </row>
    <row r="44" spans="2:15" ht="22.5" customHeight="1">
      <c r="B44" s="267"/>
      <c r="C44" s="372"/>
      <c r="D44" s="267"/>
      <c r="E44" s="267"/>
      <c r="F44" s="19" t="s">
        <v>167</v>
      </c>
      <c r="G44" s="267"/>
      <c r="H44" s="20">
        <v>580.4</v>
      </c>
      <c r="I44" s="23" t="s">
        <v>650</v>
      </c>
      <c r="J44" s="19" t="s">
        <v>7</v>
      </c>
      <c r="K44" s="19">
        <v>484.48</v>
      </c>
      <c r="L44" s="22">
        <v>0</v>
      </c>
      <c r="M44" s="22">
        <v>0</v>
      </c>
      <c r="N44" s="22">
        <v>0</v>
      </c>
      <c r="O44" s="54">
        <f t="shared" si="1"/>
        <v>0</v>
      </c>
    </row>
    <row r="45" spans="2:15" ht="22.5" customHeight="1">
      <c r="B45" s="265">
        <v>26</v>
      </c>
      <c r="C45" s="282" t="s">
        <v>689</v>
      </c>
      <c r="D45" s="55"/>
      <c r="E45" s="265" t="s">
        <v>349</v>
      </c>
      <c r="F45" s="19" t="s">
        <v>168</v>
      </c>
      <c r="G45" s="265"/>
      <c r="H45" s="274">
        <v>3772.28</v>
      </c>
      <c r="I45" s="23" t="s">
        <v>651</v>
      </c>
      <c r="J45" s="19" t="s">
        <v>0</v>
      </c>
      <c r="K45" s="19">
        <v>1886.14</v>
      </c>
      <c r="L45" s="22">
        <v>0</v>
      </c>
      <c r="M45" s="22">
        <v>0</v>
      </c>
      <c r="N45" s="22">
        <v>0</v>
      </c>
      <c r="O45" s="54">
        <f t="shared" si="1"/>
        <v>0</v>
      </c>
    </row>
    <row r="46" spans="2:15" ht="26.25" customHeight="1">
      <c r="B46" s="267"/>
      <c r="C46" s="283"/>
      <c r="D46" s="25"/>
      <c r="E46" s="267"/>
      <c r="F46" s="19" t="s">
        <v>169</v>
      </c>
      <c r="G46" s="267"/>
      <c r="H46" s="275"/>
      <c r="I46" s="23" t="s">
        <v>62</v>
      </c>
      <c r="J46" s="19" t="s">
        <v>7</v>
      </c>
      <c r="K46" s="19">
        <v>1886.14</v>
      </c>
      <c r="L46" s="22">
        <v>0.49041095748543739</v>
      </c>
      <c r="M46" s="22">
        <v>0</v>
      </c>
      <c r="N46" s="22">
        <v>0</v>
      </c>
      <c r="O46" s="54">
        <f t="shared" si="1"/>
        <v>0.49041095748543739</v>
      </c>
    </row>
    <row r="47" spans="2:15" ht="22.5" customHeight="1">
      <c r="B47" s="265">
        <v>27</v>
      </c>
      <c r="C47" s="371" t="s">
        <v>690</v>
      </c>
      <c r="D47" s="55"/>
      <c r="E47" s="265" t="s">
        <v>349</v>
      </c>
      <c r="F47" s="19" t="s">
        <v>172</v>
      </c>
      <c r="G47" s="265"/>
      <c r="H47" s="274">
        <v>2077.88</v>
      </c>
      <c r="I47" s="23" t="s">
        <v>6</v>
      </c>
      <c r="J47" s="19" t="s">
        <v>0</v>
      </c>
      <c r="K47" s="19">
        <v>1034.6400000000001</v>
      </c>
      <c r="L47" s="22">
        <v>72424450.100000024</v>
      </c>
      <c r="M47" s="22">
        <v>44745842.082175642</v>
      </c>
      <c r="N47" s="22">
        <v>8554923.3149942122</v>
      </c>
      <c r="O47" s="54">
        <f t="shared" si="1"/>
        <v>125725215.49716988</v>
      </c>
    </row>
    <row r="48" spans="2:15" ht="22.5" customHeight="1">
      <c r="B48" s="267"/>
      <c r="C48" s="372"/>
      <c r="D48" s="25"/>
      <c r="E48" s="267"/>
      <c r="F48" s="19" t="s">
        <v>173</v>
      </c>
      <c r="G48" s="267"/>
      <c r="H48" s="275"/>
      <c r="I48" s="23" t="s">
        <v>58</v>
      </c>
      <c r="J48" s="19" t="s">
        <v>7</v>
      </c>
      <c r="K48" s="19">
        <v>1036.24</v>
      </c>
      <c r="L48" s="22">
        <v>72537149.899999991</v>
      </c>
      <c r="M48" s="22">
        <v>36472998.300861418</v>
      </c>
      <c r="N48" s="22">
        <v>6570657.1691385917</v>
      </c>
      <c r="O48" s="54">
        <f t="shared" si="1"/>
        <v>115580805.37</v>
      </c>
    </row>
    <row r="49" spans="2:15" ht="38.25" customHeight="1">
      <c r="B49" s="19">
        <v>28</v>
      </c>
      <c r="C49" s="35" t="s">
        <v>691</v>
      </c>
      <c r="D49" s="19"/>
      <c r="E49" s="19" t="s">
        <v>349</v>
      </c>
      <c r="F49" s="19" t="s">
        <v>174</v>
      </c>
      <c r="G49" s="19" t="s">
        <v>657</v>
      </c>
      <c r="H49" s="20">
        <v>2443</v>
      </c>
      <c r="I49" s="23" t="s">
        <v>6</v>
      </c>
      <c r="J49" s="19" t="s">
        <v>0</v>
      </c>
      <c r="K49" s="21">
        <v>2443</v>
      </c>
      <c r="L49" s="22">
        <v>171010000.00000003</v>
      </c>
      <c r="M49" s="22">
        <v>105654737.77436367</v>
      </c>
      <c r="N49" s="22">
        <v>20200048.622896604</v>
      </c>
      <c r="O49" s="54">
        <f t="shared" si="1"/>
        <v>296864786.39726031</v>
      </c>
    </row>
    <row r="50" spans="2:15" ht="38.25" customHeight="1">
      <c r="B50" s="19">
        <v>29</v>
      </c>
      <c r="C50" s="35" t="s">
        <v>692</v>
      </c>
      <c r="D50" s="19"/>
      <c r="E50" s="19" t="s">
        <v>349</v>
      </c>
      <c r="F50" s="19" t="s">
        <v>175</v>
      </c>
      <c r="G50" s="19" t="s">
        <v>657</v>
      </c>
      <c r="H50" s="20">
        <v>1341.84</v>
      </c>
      <c r="I50" s="23" t="s">
        <v>63</v>
      </c>
      <c r="J50" s="19" t="s">
        <v>0</v>
      </c>
      <c r="K50" s="21">
        <v>1341.84</v>
      </c>
      <c r="L50" s="22">
        <v>0</v>
      </c>
      <c r="M50" s="22">
        <v>-6.8503659522696717E-3</v>
      </c>
      <c r="N50" s="22">
        <v>6.8503659522696717E-3</v>
      </c>
      <c r="O50" s="54">
        <f t="shared" si="1"/>
        <v>0</v>
      </c>
    </row>
    <row r="51" spans="2:15" ht="22.5" customHeight="1">
      <c r="B51" s="265">
        <v>30</v>
      </c>
      <c r="C51" s="371" t="s">
        <v>693</v>
      </c>
      <c r="D51" s="55"/>
      <c r="E51" s="265" t="s">
        <v>349</v>
      </c>
      <c r="F51" s="19" t="s">
        <v>176</v>
      </c>
      <c r="G51" s="274" t="s">
        <v>656</v>
      </c>
      <c r="H51" s="274">
        <v>582.79999999999995</v>
      </c>
      <c r="I51" s="23" t="s">
        <v>58</v>
      </c>
      <c r="J51" s="19" t="s">
        <v>0</v>
      </c>
      <c r="K51" s="21">
        <v>291.39999999999998</v>
      </c>
      <c r="L51" s="22">
        <v>0.24657534202560782</v>
      </c>
      <c r="M51" s="22">
        <v>-1.0508538134498139E-4</v>
      </c>
      <c r="N51" s="22">
        <v>1.0508538134498139E-4</v>
      </c>
      <c r="O51" s="54">
        <f t="shared" si="1"/>
        <v>0.24657534202560782</v>
      </c>
    </row>
    <row r="52" spans="2:15" ht="22.5" customHeight="1">
      <c r="B52" s="267"/>
      <c r="C52" s="372"/>
      <c r="D52" s="25"/>
      <c r="E52" s="267"/>
      <c r="F52" s="19" t="s">
        <v>177</v>
      </c>
      <c r="G52" s="275"/>
      <c r="H52" s="275"/>
      <c r="I52" s="23" t="s">
        <v>652</v>
      </c>
      <c r="J52" s="19" t="s">
        <v>7</v>
      </c>
      <c r="K52" s="21">
        <v>291.39999999999998</v>
      </c>
      <c r="L52" s="22">
        <v>0</v>
      </c>
      <c r="M52" s="22">
        <v>0</v>
      </c>
      <c r="N52" s="22">
        <v>0</v>
      </c>
      <c r="O52" s="54">
        <f t="shared" si="1"/>
        <v>0</v>
      </c>
    </row>
    <row r="53" spans="2:15" ht="22.5" customHeight="1">
      <c r="B53" s="265">
        <v>31</v>
      </c>
      <c r="C53" s="371" t="s">
        <v>813</v>
      </c>
      <c r="D53" s="55"/>
      <c r="E53" s="265" t="s">
        <v>349</v>
      </c>
      <c r="F53" s="19" t="s">
        <v>178</v>
      </c>
      <c r="G53" s="265"/>
      <c r="H53" s="274">
        <v>2067</v>
      </c>
      <c r="I53" s="23" t="s">
        <v>520</v>
      </c>
      <c r="J53" s="19" t="s">
        <v>0</v>
      </c>
      <c r="K53" s="21">
        <v>1033.5</v>
      </c>
      <c r="L53" s="22">
        <v>0</v>
      </c>
      <c r="M53" s="22">
        <v>-3.1345468669721527E-3</v>
      </c>
      <c r="N53" s="22">
        <v>3.1345468669721527E-3</v>
      </c>
      <c r="O53" s="54">
        <f t="shared" si="1"/>
        <v>0</v>
      </c>
    </row>
    <row r="54" spans="2:15" ht="22.5" customHeight="1">
      <c r="B54" s="267"/>
      <c r="C54" s="372"/>
      <c r="D54" s="25"/>
      <c r="E54" s="267"/>
      <c r="F54" s="19" t="s">
        <v>179</v>
      </c>
      <c r="G54" s="267"/>
      <c r="H54" s="275"/>
      <c r="I54" s="23" t="s">
        <v>653</v>
      </c>
      <c r="J54" s="19" t="s">
        <v>7</v>
      </c>
      <c r="K54" s="21">
        <v>1033.5</v>
      </c>
      <c r="L54" s="22">
        <v>0</v>
      </c>
      <c r="M54" s="22">
        <v>0</v>
      </c>
      <c r="N54" s="22">
        <v>0</v>
      </c>
      <c r="O54" s="54">
        <f t="shared" si="1"/>
        <v>0</v>
      </c>
    </row>
    <row r="55" spans="2:15" ht="36" customHeight="1">
      <c r="B55" s="265">
        <v>32</v>
      </c>
      <c r="C55" s="282" t="s">
        <v>694</v>
      </c>
      <c r="D55" s="55"/>
      <c r="E55" s="265" t="s">
        <v>349</v>
      </c>
      <c r="F55" s="19" t="s">
        <v>180</v>
      </c>
      <c r="G55" s="265"/>
      <c r="H55" s="274">
        <v>983</v>
      </c>
      <c r="I55" s="23" t="s">
        <v>654</v>
      </c>
      <c r="J55" s="19" t="s">
        <v>0</v>
      </c>
      <c r="K55" s="21">
        <v>483.26</v>
      </c>
      <c r="L55" s="22">
        <v>28995774.400000006</v>
      </c>
      <c r="M55" s="22">
        <v>15061322.136727504</v>
      </c>
      <c r="N55" s="22">
        <v>2866798.0202040006</v>
      </c>
      <c r="O55" s="54">
        <f t="shared" si="1"/>
        <v>46923894.556931511</v>
      </c>
    </row>
    <row r="56" spans="2:15" ht="36" customHeight="1">
      <c r="B56" s="267"/>
      <c r="C56" s="283"/>
      <c r="D56" s="25"/>
      <c r="E56" s="267"/>
      <c r="F56" s="19" t="s">
        <v>181</v>
      </c>
      <c r="G56" s="267"/>
      <c r="H56" s="275"/>
      <c r="I56" s="23" t="s">
        <v>517</v>
      </c>
      <c r="J56" s="19" t="s">
        <v>7</v>
      </c>
      <c r="K56" s="21">
        <v>499.74</v>
      </c>
      <c r="L56" s="22">
        <v>29984225.600000009</v>
      </c>
      <c r="M56" s="22">
        <v>14191204.49685619</v>
      </c>
      <c r="N56" s="22">
        <v>2451376.3948575025</v>
      </c>
      <c r="O56" s="54">
        <f t="shared" si="1"/>
        <v>46626806.491713703</v>
      </c>
    </row>
    <row r="57" spans="2:15" ht="22.5" customHeight="1">
      <c r="B57" s="265">
        <v>33</v>
      </c>
      <c r="C57" s="371" t="s">
        <v>761</v>
      </c>
      <c r="D57" s="55"/>
      <c r="E57" s="265" t="s">
        <v>349</v>
      </c>
      <c r="F57" s="19" t="s">
        <v>182</v>
      </c>
      <c r="G57" s="265"/>
      <c r="H57" s="274">
        <v>2696.44</v>
      </c>
      <c r="I57" s="23" t="s">
        <v>654</v>
      </c>
      <c r="J57" s="19" t="s">
        <v>0</v>
      </c>
      <c r="K57" s="21">
        <v>1348.22</v>
      </c>
      <c r="L57" s="22">
        <v>80893199.999999985</v>
      </c>
      <c r="M57" s="22">
        <v>42018488.104385808</v>
      </c>
      <c r="N57" s="22">
        <v>7997870.9504087083</v>
      </c>
      <c r="O57" s="54">
        <f t="shared" si="1"/>
        <v>130909559.05479451</v>
      </c>
    </row>
    <row r="58" spans="2:15" ht="22.5" customHeight="1">
      <c r="B58" s="267"/>
      <c r="C58" s="372"/>
      <c r="D58" s="25"/>
      <c r="E58" s="267"/>
      <c r="F58" s="19" t="s">
        <v>183</v>
      </c>
      <c r="G58" s="267"/>
      <c r="H58" s="275"/>
      <c r="I58" s="23" t="s">
        <v>522</v>
      </c>
      <c r="J58" s="19" t="s">
        <v>7</v>
      </c>
      <c r="K58" s="21">
        <v>1348.22</v>
      </c>
      <c r="L58" s="22">
        <v>67411000.000000015</v>
      </c>
      <c r="M58" s="22">
        <v>32493972.091391403</v>
      </c>
      <c r="N58" s="22">
        <v>5788869.9743620185</v>
      </c>
      <c r="O58" s="54">
        <f t="shared" si="1"/>
        <v>105693842.06575343</v>
      </c>
    </row>
    <row r="59" spans="2:15" ht="22.5" customHeight="1">
      <c r="B59" s="265">
        <v>34</v>
      </c>
      <c r="C59" s="282" t="s">
        <v>695</v>
      </c>
      <c r="D59" s="55"/>
      <c r="E59" s="265" t="s">
        <v>349</v>
      </c>
      <c r="F59" s="19" t="s">
        <v>412</v>
      </c>
      <c r="G59" s="265"/>
      <c r="H59" s="274">
        <v>2991.92</v>
      </c>
      <c r="I59" s="23" t="s">
        <v>517</v>
      </c>
      <c r="J59" s="19" t="s">
        <v>0</v>
      </c>
      <c r="K59" s="21">
        <v>1495.96</v>
      </c>
      <c r="L59" s="22">
        <v>89757480.000000015</v>
      </c>
      <c r="M59" s="22">
        <v>42481237.80054538</v>
      </c>
      <c r="N59" s="22">
        <v>7338171.3110984582</v>
      </c>
      <c r="O59" s="54">
        <f t="shared" si="1"/>
        <v>139576889.11164385</v>
      </c>
    </row>
    <row r="60" spans="2:15" ht="22.5" customHeight="1">
      <c r="B60" s="267"/>
      <c r="C60" s="283"/>
      <c r="D60" s="25"/>
      <c r="E60" s="267"/>
      <c r="F60" s="19" t="s">
        <v>413</v>
      </c>
      <c r="G60" s="267"/>
      <c r="H60" s="275"/>
      <c r="I60" s="23" t="s">
        <v>529</v>
      </c>
      <c r="J60" s="19" t="s">
        <v>7</v>
      </c>
      <c r="K60" s="21">
        <v>1495.96</v>
      </c>
      <c r="L60" s="22">
        <v>89757480.000000015</v>
      </c>
      <c r="M60" s="22">
        <v>41472216.07861875</v>
      </c>
      <c r="N60" s="22">
        <v>6499949.6937100254</v>
      </c>
      <c r="O60" s="54">
        <f t="shared" si="1"/>
        <v>137729645.77232879</v>
      </c>
    </row>
    <row r="61" spans="2:15" ht="51.75" customHeight="1">
      <c r="B61" s="19">
        <v>35</v>
      </c>
      <c r="C61" s="251" t="s">
        <v>814</v>
      </c>
      <c r="D61" s="19"/>
      <c r="E61" s="19" t="s">
        <v>404</v>
      </c>
      <c r="F61" s="19" t="s">
        <v>165</v>
      </c>
      <c r="G61" s="19" t="s">
        <v>657</v>
      </c>
      <c r="H61" s="20">
        <v>1219.48</v>
      </c>
      <c r="I61" s="23">
        <v>42347</v>
      </c>
      <c r="J61" s="19" t="s">
        <v>0</v>
      </c>
      <c r="K61" s="21">
        <v>1219.48</v>
      </c>
      <c r="L61" s="22">
        <v>0.44383561797440052</v>
      </c>
      <c r="M61" s="22">
        <v>-1.1457309259535516E-3</v>
      </c>
      <c r="N61" s="22">
        <v>1.1457309259535516E-3</v>
      </c>
      <c r="O61" s="54">
        <f>SUM(L61:N61)</f>
        <v>0.44383561797440052</v>
      </c>
    </row>
    <row r="62" spans="2:15" ht="27" customHeight="1">
      <c r="B62" s="19">
        <v>36</v>
      </c>
      <c r="C62" s="35" t="s">
        <v>696</v>
      </c>
      <c r="D62" s="19"/>
      <c r="E62" s="19" t="s">
        <v>349</v>
      </c>
      <c r="F62" s="19" t="s">
        <v>414</v>
      </c>
      <c r="G62" s="19"/>
      <c r="H62" s="20">
        <v>676.44</v>
      </c>
      <c r="I62" s="23" t="s">
        <v>655</v>
      </c>
      <c r="J62" s="19" t="s">
        <v>0</v>
      </c>
      <c r="K62" s="21">
        <v>676.44</v>
      </c>
      <c r="L62" s="22">
        <v>0</v>
      </c>
      <c r="M62" s="22">
        <v>-5.0104710075953235E-3</v>
      </c>
      <c r="N62" s="22">
        <v>5.0104710075953235E-3</v>
      </c>
      <c r="O62" s="54">
        <f t="shared" si="1"/>
        <v>0</v>
      </c>
    </row>
    <row r="63" spans="2:15" ht="37.5" customHeight="1">
      <c r="B63" s="19">
        <v>37</v>
      </c>
      <c r="C63" s="35" t="s">
        <v>697</v>
      </c>
      <c r="D63" s="19"/>
      <c r="E63" s="19" t="s">
        <v>349</v>
      </c>
      <c r="F63" s="19" t="s">
        <v>185</v>
      </c>
      <c r="G63" s="19"/>
      <c r="H63" s="21">
        <v>880.99</v>
      </c>
      <c r="I63" s="23" t="s">
        <v>80</v>
      </c>
      <c r="J63" s="19" t="s">
        <v>0</v>
      </c>
      <c r="K63" s="21">
        <v>880.99</v>
      </c>
      <c r="L63" s="22">
        <v>0</v>
      </c>
      <c r="M63" s="22">
        <v>-9.2343479152003378E-3</v>
      </c>
      <c r="N63" s="22">
        <v>9.2343479152003378E-3</v>
      </c>
      <c r="O63" s="54">
        <f t="shared" si="1"/>
        <v>0</v>
      </c>
    </row>
    <row r="64" spans="2:15" ht="22.5" customHeight="1">
      <c r="B64" s="265">
        <v>38</v>
      </c>
      <c r="C64" s="371" t="s">
        <v>640</v>
      </c>
      <c r="D64" s="55"/>
      <c r="E64" s="265" t="s">
        <v>349</v>
      </c>
      <c r="F64" s="19" t="s">
        <v>190</v>
      </c>
      <c r="G64" s="265" t="s">
        <v>657</v>
      </c>
      <c r="H64" s="274">
        <v>1543.54</v>
      </c>
      <c r="I64" s="23" t="s">
        <v>782</v>
      </c>
      <c r="J64" s="19" t="s">
        <v>0</v>
      </c>
      <c r="K64" s="21">
        <v>770</v>
      </c>
      <c r="L64" s="22">
        <v>0</v>
      </c>
      <c r="M64" s="22">
        <v>-3.5008444316583136E-3</v>
      </c>
      <c r="N64" s="22">
        <v>3.5008444316583136E-3</v>
      </c>
      <c r="O64" s="54">
        <f t="shared" si="1"/>
        <v>0</v>
      </c>
    </row>
    <row r="65" spans="1:16" ht="27.75" customHeight="1">
      <c r="B65" s="267"/>
      <c r="C65" s="372"/>
      <c r="D65" s="25"/>
      <c r="E65" s="267"/>
      <c r="F65" s="19" t="s">
        <v>191</v>
      </c>
      <c r="G65" s="267"/>
      <c r="H65" s="275"/>
      <c r="I65" s="23" t="s">
        <v>783</v>
      </c>
      <c r="J65" s="19" t="s">
        <v>7</v>
      </c>
      <c r="K65" s="21">
        <v>773.54</v>
      </c>
      <c r="L65" s="22">
        <v>0</v>
      </c>
      <c r="M65" s="22">
        <v>0</v>
      </c>
      <c r="N65" s="22">
        <v>0</v>
      </c>
      <c r="O65" s="54">
        <f t="shared" si="1"/>
        <v>0</v>
      </c>
    </row>
    <row r="66" spans="1:16" ht="9.75" customHeight="1" thickBot="1">
      <c r="C66" s="8"/>
      <c r="I66" s="6"/>
      <c r="K66" s="7"/>
    </row>
    <row r="67" spans="1:16" s="2" customFormat="1" ht="22.5" customHeight="1" thickBot="1">
      <c r="A67" s="1"/>
      <c r="E67" s="365" t="s">
        <v>504</v>
      </c>
      <c r="F67" s="366"/>
      <c r="G67" s="69" t="s">
        <v>668</v>
      </c>
      <c r="H67" s="362" t="s">
        <v>4</v>
      </c>
      <c r="I67" s="363"/>
      <c r="J67" s="364"/>
      <c r="K67" s="69" t="s">
        <v>668</v>
      </c>
      <c r="L67" s="97">
        <f>SUM(L6:L66)</f>
        <v>2729330290.3498087</v>
      </c>
      <c r="M67" s="97">
        <f>SUM(M6:M66)</f>
        <v>3422500384.7153502</v>
      </c>
      <c r="N67" s="97">
        <f>SUM(N6:N66)</f>
        <v>2112522151.5511553</v>
      </c>
      <c r="O67" s="97">
        <f>SUM(O6:O66)</f>
        <v>8264352826.6163139</v>
      </c>
      <c r="P67" s="246"/>
    </row>
    <row r="68" spans="1:16">
      <c r="C68" s="8"/>
      <c r="I68" s="6"/>
      <c r="K68" s="7"/>
      <c r="M68" s="88">
        <f>SUM(M67:N67)</f>
        <v>5535022536.2665052</v>
      </c>
    </row>
    <row r="69" spans="1:16">
      <c r="A69" s="2"/>
      <c r="C69" s="8"/>
      <c r="I69" s="6"/>
      <c r="K69" s="7"/>
      <c r="P69" s="232"/>
    </row>
    <row r="70" spans="1:16">
      <c r="A70" s="2"/>
      <c r="C70" s="8"/>
      <c r="I70" s="6"/>
      <c r="K70" s="7"/>
      <c r="P70" s="232"/>
    </row>
    <row r="71" spans="1:16" ht="12" thickBot="1">
      <c r="C71" s="8"/>
      <c r="I71" s="6"/>
      <c r="K71" s="7"/>
    </row>
    <row r="72" spans="1:16" s="2" customFormat="1" ht="28.5" customHeight="1" thickBot="1">
      <c r="A72" s="1"/>
      <c r="B72" s="172" t="s">
        <v>305</v>
      </c>
      <c r="C72" s="173" t="s">
        <v>306</v>
      </c>
      <c r="D72" s="172" t="s">
        <v>732</v>
      </c>
      <c r="E72" s="173" t="s">
        <v>307</v>
      </c>
      <c r="F72" s="172" t="s">
        <v>308</v>
      </c>
      <c r="G72" s="199" t="s">
        <v>741</v>
      </c>
      <c r="H72" s="174" t="s">
        <v>309</v>
      </c>
      <c r="I72" s="172" t="s">
        <v>310</v>
      </c>
      <c r="J72" s="172" t="s">
        <v>311</v>
      </c>
      <c r="K72" s="172" t="s">
        <v>312</v>
      </c>
      <c r="L72" s="175" t="s">
        <v>313</v>
      </c>
      <c r="M72" s="175" t="s">
        <v>3</v>
      </c>
      <c r="N72" s="175" t="s">
        <v>5</v>
      </c>
      <c r="O72" s="175" t="s">
        <v>314</v>
      </c>
      <c r="P72" s="231"/>
    </row>
    <row r="73" spans="1:16" s="2" customFormat="1" ht="15.75" customHeight="1">
      <c r="A73" s="1"/>
      <c r="B73" s="269" t="s">
        <v>550</v>
      </c>
      <c r="C73" s="270"/>
      <c r="D73" s="270"/>
      <c r="E73" s="270"/>
      <c r="F73" s="270"/>
      <c r="G73" s="271"/>
      <c r="H73" s="50" t="s">
        <v>315</v>
      </c>
      <c r="I73" s="277" t="s">
        <v>550</v>
      </c>
      <c r="J73" s="278"/>
      <c r="K73" s="53" t="s">
        <v>315</v>
      </c>
      <c r="L73" s="227"/>
      <c r="M73" s="228"/>
      <c r="N73" s="228"/>
      <c r="O73" s="229" t="s">
        <v>510</v>
      </c>
      <c r="P73" s="231"/>
    </row>
    <row r="74" spans="1:16" ht="22.5" customHeight="1">
      <c r="B74" s="55">
        <v>1</v>
      </c>
      <c r="C74" s="204" t="s">
        <v>698</v>
      </c>
      <c r="D74" s="19"/>
      <c r="E74" s="55" t="s">
        <v>365</v>
      </c>
      <c r="F74" s="19" t="s">
        <v>204</v>
      </c>
      <c r="G74" s="19"/>
      <c r="H74" s="48">
        <v>1721.25</v>
      </c>
      <c r="I74" s="19" t="s">
        <v>205</v>
      </c>
      <c r="J74" s="19" t="s">
        <v>7</v>
      </c>
      <c r="K74" s="21">
        <v>860.625</v>
      </c>
      <c r="L74" s="22">
        <v>51153665.301369846</v>
      </c>
      <c r="M74" s="22">
        <v>97622400.817151278</v>
      </c>
      <c r="N74" s="22">
        <v>76428426.785588473</v>
      </c>
      <c r="O74" s="54">
        <f t="shared" ref="O74:O96" si="2">SUM(L74:N74)</f>
        <v>225204492.9041096</v>
      </c>
    </row>
    <row r="75" spans="1:16" ht="27" customHeight="1">
      <c r="A75" s="2"/>
      <c r="B75" s="19">
        <v>2</v>
      </c>
      <c r="C75" s="52" t="s">
        <v>699</v>
      </c>
      <c r="D75" s="19"/>
      <c r="E75" s="19" t="s">
        <v>365</v>
      </c>
      <c r="F75" s="19" t="s">
        <v>212</v>
      </c>
      <c r="G75" s="19" t="s">
        <v>657</v>
      </c>
      <c r="H75" s="20">
        <v>100</v>
      </c>
      <c r="I75" s="19" t="s">
        <v>351</v>
      </c>
      <c r="J75" s="19" t="s">
        <v>0</v>
      </c>
      <c r="K75" s="21">
        <v>100</v>
      </c>
      <c r="L75" s="22">
        <v>8000000</v>
      </c>
      <c r="M75" s="22">
        <v>35509848.535820231</v>
      </c>
      <c r="N75" s="22">
        <v>29521998.669659216</v>
      </c>
      <c r="O75" s="54">
        <f t="shared" si="2"/>
        <v>73031847.205479443</v>
      </c>
      <c r="P75" s="232"/>
    </row>
    <row r="76" spans="1:16" ht="22.5" customHeight="1">
      <c r="B76" s="265">
        <v>3</v>
      </c>
      <c r="C76" s="367" t="s">
        <v>700</v>
      </c>
      <c r="D76" s="55"/>
      <c r="E76" s="265" t="s">
        <v>365</v>
      </c>
      <c r="F76" s="19" t="s">
        <v>229</v>
      </c>
      <c r="G76" s="265" t="s">
        <v>657</v>
      </c>
      <c r="H76" s="274">
        <v>573</v>
      </c>
      <c r="I76" s="19" t="s">
        <v>352</v>
      </c>
      <c r="J76" s="19" t="s">
        <v>0</v>
      </c>
      <c r="K76" s="21">
        <v>286.5</v>
      </c>
      <c r="L76" s="22">
        <v>28649999.999999955</v>
      </c>
      <c r="M76" s="22">
        <v>112182204.34067218</v>
      </c>
      <c r="N76" s="22">
        <v>94892652.919601813</v>
      </c>
      <c r="O76" s="54">
        <f t="shared" si="2"/>
        <v>235724857.26027393</v>
      </c>
    </row>
    <row r="77" spans="1:16" ht="22.5" customHeight="1">
      <c r="B77" s="267"/>
      <c r="C77" s="368"/>
      <c r="D77" s="25"/>
      <c r="E77" s="267"/>
      <c r="F77" s="19" t="s">
        <v>230</v>
      </c>
      <c r="G77" s="267"/>
      <c r="H77" s="275"/>
      <c r="I77" s="19" t="s">
        <v>353</v>
      </c>
      <c r="J77" s="19" t="s">
        <v>7</v>
      </c>
      <c r="K77" s="21">
        <v>286.5</v>
      </c>
      <c r="L77" s="22">
        <v>28649999.99999997</v>
      </c>
      <c r="M77" s="22">
        <v>112469501.46548209</v>
      </c>
      <c r="N77" s="22">
        <v>100019621.49342203</v>
      </c>
      <c r="O77" s="54">
        <f t="shared" si="2"/>
        <v>241139122.95890409</v>
      </c>
    </row>
    <row r="78" spans="1:16" ht="22.5" customHeight="1">
      <c r="B78" s="265">
        <v>4</v>
      </c>
      <c r="C78" s="388" t="s">
        <v>701</v>
      </c>
      <c r="D78" s="186"/>
      <c r="E78" s="265" t="s">
        <v>365</v>
      </c>
      <c r="F78" s="19" t="s">
        <v>300</v>
      </c>
      <c r="G78" s="265" t="s">
        <v>657</v>
      </c>
      <c r="H78" s="274">
        <v>630</v>
      </c>
      <c r="I78" s="19" t="s">
        <v>354</v>
      </c>
      <c r="J78" s="19" t="s">
        <v>0</v>
      </c>
      <c r="K78" s="21">
        <v>315</v>
      </c>
      <c r="L78" s="22">
        <v>31500000</v>
      </c>
      <c r="M78" s="22">
        <v>94420106.601693377</v>
      </c>
      <c r="N78" s="22">
        <v>87693168.124334022</v>
      </c>
      <c r="O78" s="54">
        <f t="shared" si="2"/>
        <v>213613274.7260274</v>
      </c>
    </row>
    <row r="79" spans="1:16" ht="22.5" customHeight="1">
      <c r="B79" s="266"/>
      <c r="C79" s="389"/>
      <c r="D79" s="187"/>
      <c r="E79" s="266"/>
      <c r="F79" s="19" t="s">
        <v>299</v>
      </c>
      <c r="G79" s="266"/>
      <c r="H79" s="276"/>
      <c r="I79" s="19" t="s">
        <v>253</v>
      </c>
      <c r="J79" s="19" t="s">
        <v>7</v>
      </c>
      <c r="K79" s="21">
        <v>268</v>
      </c>
      <c r="L79" s="22">
        <v>26800000</v>
      </c>
      <c r="M79" s="22">
        <v>75757960.795895115</v>
      </c>
      <c r="N79" s="22">
        <v>71423745.656159684</v>
      </c>
      <c r="O79" s="54">
        <f t="shared" si="2"/>
        <v>173981706.4520548</v>
      </c>
    </row>
    <row r="80" spans="1:16" ht="22.5" customHeight="1">
      <c r="B80" s="267"/>
      <c r="C80" s="390"/>
      <c r="D80" s="188"/>
      <c r="E80" s="267"/>
      <c r="F80" s="19" t="s">
        <v>298</v>
      </c>
      <c r="G80" s="267"/>
      <c r="H80" s="275"/>
      <c r="I80" s="19" t="s">
        <v>355</v>
      </c>
      <c r="J80" s="19" t="s">
        <v>133</v>
      </c>
      <c r="K80" s="21">
        <v>47</v>
      </c>
      <c r="L80" s="22">
        <v>4700000</v>
      </c>
      <c r="M80" s="22">
        <v>11961734.350102276</v>
      </c>
      <c r="N80" s="22">
        <v>11603748.444418274</v>
      </c>
      <c r="O80" s="54">
        <f t="shared" si="2"/>
        <v>28265482.794520549</v>
      </c>
    </row>
    <row r="81" spans="1:16" ht="26.25" customHeight="1">
      <c r="B81" s="19">
        <v>5</v>
      </c>
      <c r="C81" s="52" t="s">
        <v>702</v>
      </c>
      <c r="D81" s="19"/>
      <c r="E81" s="19" t="s">
        <v>365</v>
      </c>
      <c r="F81" s="19" t="s">
        <v>148</v>
      </c>
      <c r="G81" s="19"/>
      <c r="H81" s="20">
        <v>123.92</v>
      </c>
      <c r="I81" s="19" t="s">
        <v>356</v>
      </c>
      <c r="J81" s="19" t="s">
        <v>0</v>
      </c>
      <c r="K81" s="21">
        <v>123.92</v>
      </c>
      <c r="L81" s="22">
        <v>12392000.00000003</v>
      </c>
      <c r="M81" s="22">
        <v>79731560.542977661</v>
      </c>
      <c r="N81" s="22">
        <v>40111030.763871647</v>
      </c>
      <c r="O81" s="54">
        <f t="shared" si="2"/>
        <v>132234591.30684933</v>
      </c>
    </row>
    <row r="82" spans="1:16" ht="33.75">
      <c r="B82" s="19">
        <v>6</v>
      </c>
      <c r="C82" s="52" t="s">
        <v>703</v>
      </c>
      <c r="D82" s="19"/>
      <c r="E82" s="19" t="s">
        <v>365</v>
      </c>
      <c r="F82" s="19" t="s">
        <v>151</v>
      </c>
      <c r="G82" s="19"/>
      <c r="H82" s="20">
        <v>35</v>
      </c>
      <c r="I82" s="19" t="s">
        <v>322</v>
      </c>
      <c r="J82" s="19" t="s">
        <v>0</v>
      </c>
      <c r="K82" s="21">
        <v>35</v>
      </c>
      <c r="L82" s="22">
        <v>3500000</v>
      </c>
      <c r="M82" s="22">
        <v>17391631.587446608</v>
      </c>
      <c r="N82" s="22">
        <v>9031697.2344711963</v>
      </c>
      <c r="O82" s="54">
        <f t="shared" si="2"/>
        <v>29923328.821917802</v>
      </c>
    </row>
    <row r="83" spans="1:16" ht="22.5" customHeight="1">
      <c r="B83" s="265">
        <v>7</v>
      </c>
      <c r="C83" s="367" t="s">
        <v>704</v>
      </c>
      <c r="D83" s="55"/>
      <c r="E83" s="265" t="s">
        <v>365</v>
      </c>
      <c r="F83" s="19" t="s">
        <v>419</v>
      </c>
      <c r="G83" s="265"/>
      <c r="H83" s="274">
        <v>1950</v>
      </c>
      <c r="I83" s="19" t="s">
        <v>350</v>
      </c>
      <c r="J83" s="19" t="s">
        <v>0</v>
      </c>
      <c r="K83" s="21">
        <v>975</v>
      </c>
      <c r="L83" s="22">
        <v>96894856.465753317</v>
      </c>
      <c r="M83" s="22">
        <v>188663745.64799064</v>
      </c>
      <c r="N83" s="22">
        <v>125304952.16022855</v>
      </c>
      <c r="O83" s="54">
        <f t="shared" si="2"/>
        <v>410863554.27397251</v>
      </c>
    </row>
    <row r="84" spans="1:16" ht="22.5" customHeight="1">
      <c r="A84" s="2"/>
      <c r="B84" s="267"/>
      <c r="C84" s="368"/>
      <c r="D84" s="25"/>
      <c r="E84" s="267"/>
      <c r="F84" s="19" t="s">
        <v>420</v>
      </c>
      <c r="G84" s="267"/>
      <c r="H84" s="275"/>
      <c r="I84" s="19" t="s">
        <v>205</v>
      </c>
      <c r="J84" s="19" t="s">
        <v>7</v>
      </c>
      <c r="K84" s="21">
        <v>975</v>
      </c>
      <c r="L84" s="22">
        <v>97499999.99999997</v>
      </c>
      <c r="M84" s="22">
        <v>254444420.84618714</v>
      </c>
      <c r="N84" s="22">
        <v>226821134.03052518</v>
      </c>
      <c r="O84" s="54">
        <f t="shared" si="2"/>
        <v>578765554.87671232</v>
      </c>
      <c r="P84" s="232"/>
    </row>
    <row r="85" spans="1:16" ht="22.5" customHeight="1">
      <c r="B85" s="265">
        <v>8</v>
      </c>
      <c r="C85" s="367" t="s">
        <v>705</v>
      </c>
      <c r="D85" s="55"/>
      <c r="E85" s="265" t="s">
        <v>365</v>
      </c>
      <c r="F85" s="19" t="s">
        <v>240</v>
      </c>
      <c r="G85" s="265"/>
      <c r="H85" s="274">
        <v>885.6</v>
      </c>
      <c r="I85" s="19" t="s">
        <v>241</v>
      </c>
      <c r="J85" s="19" t="s">
        <v>0</v>
      </c>
      <c r="K85" s="21">
        <v>565</v>
      </c>
      <c r="L85" s="22">
        <v>56500000</v>
      </c>
      <c r="M85" s="22">
        <v>200696430.01555151</v>
      </c>
      <c r="N85" s="22">
        <v>174759310.09403753</v>
      </c>
      <c r="O85" s="54">
        <f t="shared" si="2"/>
        <v>431955740.10958904</v>
      </c>
    </row>
    <row r="86" spans="1:16" ht="22.5" customHeight="1">
      <c r="B86" s="267"/>
      <c r="C86" s="368"/>
      <c r="D86" s="25"/>
      <c r="E86" s="267"/>
      <c r="F86" s="19" t="s">
        <v>242</v>
      </c>
      <c r="G86" s="267"/>
      <c r="H86" s="275"/>
      <c r="I86" s="19" t="s">
        <v>243</v>
      </c>
      <c r="J86" s="19" t="s">
        <v>7</v>
      </c>
      <c r="K86" s="21">
        <v>320.60000000000002</v>
      </c>
      <c r="L86" s="22">
        <v>32060000.00000003</v>
      </c>
      <c r="M86" s="22">
        <v>101505494.27310939</v>
      </c>
      <c r="N86" s="22">
        <v>90249031.028260455</v>
      </c>
      <c r="O86" s="54">
        <f t="shared" si="2"/>
        <v>223814525.30136988</v>
      </c>
    </row>
    <row r="87" spans="1:16" ht="22.5" customHeight="1">
      <c r="B87" s="265">
        <v>9</v>
      </c>
      <c r="C87" s="367" t="s">
        <v>706</v>
      </c>
      <c r="D87" s="55"/>
      <c r="E87" s="265" t="s">
        <v>365</v>
      </c>
      <c r="F87" s="19" t="s">
        <v>251</v>
      </c>
      <c r="G87" s="265"/>
      <c r="H87" s="274">
        <v>1950</v>
      </c>
      <c r="I87" s="19" t="s">
        <v>357</v>
      </c>
      <c r="J87" s="19" t="s">
        <v>0</v>
      </c>
      <c r="K87" s="21">
        <v>975</v>
      </c>
      <c r="L87" s="22">
        <v>97500000</v>
      </c>
      <c r="M87" s="22">
        <v>169804064.87358978</v>
      </c>
      <c r="N87" s="22">
        <v>26992869.222300608</v>
      </c>
      <c r="O87" s="54">
        <f t="shared" si="2"/>
        <v>294296934.0958904</v>
      </c>
    </row>
    <row r="88" spans="1:16" ht="22.5" customHeight="1">
      <c r="B88" s="267"/>
      <c r="C88" s="368"/>
      <c r="D88" s="25"/>
      <c r="E88" s="267"/>
      <c r="F88" s="19" t="s">
        <v>252</v>
      </c>
      <c r="G88" s="267"/>
      <c r="H88" s="275"/>
      <c r="I88" s="19" t="s">
        <v>358</v>
      </c>
      <c r="J88" s="19" t="s">
        <v>7</v>
      </c>
      <c r="K88" s="21">
        <v>975</v>
      </c>
      <c r="L88" s="22">
        <v>97500000.00000006</v>
      </c>
      <c r="M88" s="22">
        <v>262967632.60919201</v>
      </c>
      <c r="N88" s="22">
        <v>234297995.5277943</v>
      </c>
      <c r="O88" s="54">
        <f t="shared" si="2"/>
        <v>594765628.13698637</v>
      </c>
    </row>
    <row r="89" spans="1:16" ht="22.5" customHeight="1">
      <c r="B89" s="265">
        <v>10</v>
      </c>
      <c r="C89" s="367" t="s">
        <v>707</v>
      </c>
      <c r="D89" s="55"/>
      <c r="E89" s="265" t="s">
        <v>365</v>
      </c>
      <c r="F89" s="19" t="s">
        <v>231</v>
      </c>
      <c r="G89" s="265"/>
      <c r="H89" s="274">
        <v>678.6</v>
      </c>
      <c r="I89" s="19" t="s">
        <v>232</v>
      </c>
      <c r="J89" s="19" t="s">
        <v>0</v>
      </c>
      <c r="K89" s="21">
        <v>251</v>
      </c>
      <c r="L89" s="22">
        <v>25100000</v>
      </c>
      <c r="M89" s="22">
        <v>99728797.763707086</v>
      </c>
      <c r="N89" s="22">
        <v>88172060.359580591</v>
      </c>
      <c r="O89" s="54">
        <f t="shared" si="2"/>
        <v>213000858.12328768</v>
      </c>
    </row>
    <row r="90" spans="1:16" ht="22.5" customHeight="1">
      <c r="A90" s="2"/>
      <c r="B90" s="266"/>
      <c r="C90" s="391"/>
      <c r="D90" s="182"/>
      <c r="E90" s="266"/>
      <c r="F90" s="19" t="s">
        <v>233</v>
      </c>
      <c r="G90" s="266"/>
      <c r="H90" s="276"/>
      <c r="I90" s="19" t="s">
        <v>359</v>
      </c>
      <c r="J90" s="19" t="s">
        <v>7</v>
      </c>
      <c r="K90" s="21">
        <v>339.3</v>
      </c>
      <c r="L90" s="22">
        <v>33929999.999999985</v>
      </c>
      <c r="M90" s="22">
        <v>129912565.4949028</v>
      </c>
      <c r="N90" s="22">
        <v>115547347.71057664</v>
      </c>
      <c r="O90" s="54">
        <f t="shared" si="2"/>
        <v>279389913.20547944</v>
      </c>
      <c r="P90" s="232"/>
    </row>
    <row r="91" spans="1:16" ht="22.5" customHeight="1">
      <c r="B91" s="267"/>
      <c r="C91" s="368"/>
      <c r="D91" s="25"/>
      <c r="E91" s="267"/>
      <c r="F91" s="19" t="s">
        <v>234</v>
      </c>
      <c r="G91" s="267"/>
      <c r="H91" s="275"/>
      <c r="I91" s="19" t="s">
        <v>235</v>
      </c>
      <c r="J91" s="19" t="s">
        <v>133</v>
      </c>
      <c r="K91" s="21">
        <v>88.3</v>
      </c>
      <c r="L91" s="22">
        <v>8830000</v>
      </c>
      <c r="M91" s="22">
        <v>29461072.932795644</v>
      </c>
      <c r="N91" s="22">
        <v>26197143.820629016</v>
      </c>
      <c r="O91" s="54">
        <f t="shared" si="2"/>
        <v>64488216.753424659</v>
      </c>
    </row>
    <row r="92" spans="1:16" ht="22.5" customHeight="1">
      <c r="B92" s="265">
        <v>11</v>
      </c>
      <c r="C92" s="367" t="s">
        <v>708</v>
      </c>
      <c r="D92" s="55"/>
      <c r="E92" s="265" t="s">
        <v>365</v>
      </c>
      <c r="F92" s="19" t="s">
        <v>268</v>
      </c>
      <c r="G92" s="265"/>
      <c r="H92" s="319">
        <v>467.2</v>
      </c>
      <c r="I92" s="19" t="s">
        <v>360</v>
      </c>
      <c r="J92" s="19" t="s">
        <v>0</v>
      </c>
      <c r="K92" s="21">
        <v>220.29</v>
      </c>
      <c r="L92" s="22">
        <v>22028712.000000007</v>
      </c>
      <c r="M92" s="22">
        <v>14570717.083561214</v>
      </c>
      <c r="N92" s="22">
        <v>6132893.3905428965</v>
      </c>
      <c r="O92" s="54">
        <f t="shared" si="2"/>
        <v>42732322.474104114</v>
      </c>
    </row>
    <row r="93" spans="1:16" ht="22.5" customHeight="1">
      <c r="B93" s="267"/>
      <c r="C93" s="368"/>
      <c r="D93" s="25"/>
      <c r="E93" s="267"/>
      <c r="F93" s="19" t="s">
        <v>269</v>
      </c>
      <c r="G93" s="267"/>
      <c r="H93" s="320"/>
      <c r="I93" s="19" t="s">
        <v>361</v>
      </c>
      <c r="J93" s="19" t="s">
        <v>0</v>
      </c>
      <c r="K93" s="21">
        <v>233.6</v>
      </c>
      <c r="L93" s="22">
        <v>23359999.999999996</v>
      </c>
      <c r="M93" s="22">
        <v>14366075.814794522</v>
      </c>
      <c r="N93" s="22">
        <v>6264753.1852054792</v>
      </c>
      <c r="O93" s="54">
        <f t="shared" si="2"/>
        <v>43990829</v>
      </c>
    </row>
    <row r="94" spans="1:16" ht="22.5" customHeight="1">
      <c r="B94" s="265">
        <v>13</v>
      </c>
      <c r="C94" s="369" t="s">
        <v>709</v>
      </c>
      <c r="D94" s="55"/>
      <c r="E94" s="265" t="s">
        <v>365</v>
      </c>
      <c r="F94" s="19" t="s">
        <v>261</v>
      </c>
      <c r="G94" s="265" t="s">
        <v>657</v>
      </c>
      <c r="H94" s="274">
        <v>1677</v>
      </c>
      <c r="I94" s="19" t="s">
        <v>362</v>
      </c>
      <c r="J94" s="19" t="s">
        <v>0</v>
      </c>
      <c r="K94" s="21">
        <v>836</v>
      </c>
      <c r="L94" s="22">
        <v>31059578</v>
      </c>
      <c r="M94" s="22">
        <v>6208216.3041790705</v>
      </c>
      <c r="N94" s="22">
        <v>3370276.5955469627</v>
      </c>
      <c r="O94" s="54">
        <f t="shared" si="2"/>
        <v>40638070.899726033</v>
      </c>
    </row>
    <row r="95" spans="1:16" ht="22.5" customHeight="1">
      <c r="B95" s="267"/>
      <c r="C95" s="370"/>
      <c r="D95" s="25"/>
      <c r="E95" s="267"/>
      <c r="F95" s="19" t="s">
        <v>262</v>
      </c>
      <c r="G95" s="267"/>
      <c r="H95" s="275"/>
      <c r="I95" s="19" t="s">
        <v>363</v>
      </c>
      <c r="J95" s="19" t="s">
        <v>7</v>
      </c>
      <c r="K95" s="21">
        <v>836</v>
      </c>
      <c r="L95" s="22">
        <v>33440000.180821925</v>
      </c>
      <c r="M95" s="22">
        <v>3683531.3877863754</v>
      </c>
      <c r="N95" s="22">
        <v>3350580.6122136246</v>
      </c>
      <c r="O95" s="54">
        <f t="shared" si="2"/>
        <v>40474112.180821925</v>
      </c>
    </row>
    <row r="96" spans="1:16" ht="38.25" customHeight="1">
      <c r="B96" s="55">
        <v>14</v>
      </c>
      <c r="C96" s="221" t="s">
        <v>740</v>
      </c>
      <c r="D96" s="186"/>
      <c r="E96" s="19" t="s">
        <v>365</v>
      </c>
      <c r="F96" s="19" t="s">
        <v>197</v>
      </c>
      <c r="G96" s="19"/>
      <c r="H96" s="20">
        <v>470.24</v>
      </c>
      <c r="I96" s="23" t="s">
        <v>542</v>
      </c>
      <c r="J96" s="19" t="s">
        <v>0</v>
      </c>
      <c r="K96" s="21">
        <v>470.24</v>
      </c>
      <c r="L96" s="22">
        <v>0</v>
      </c>
      <c r="M96" s="22">
        <v>0</v>
      </c>
      <c r="N96" s="22">
        <v>0</v>
      </c>
      <c r="O96" s="54">
        <f t="shared" si="2"/>
        <v>0</v>
      </c>
    </row>
    <row r="97" spans="1:16" ht="42" customHeight="1">
      <c r="A97" s="2"/>
      <c r="B97" s="19">
        <v>15</v>
      </c>
      <c r="C97" s="230" t="s">
        <v>784</v>
      </c>
      <c r="D97" s="20"/>
      <c r="E97" s="20" t="s">
        <v>365</v>
      </c>
      <c r="F97" s="19" t="s">
        <v>198</v>
      </c>
      <c r="G97" s="19"/>
      <c r="H97" s="20">
        <v>494.5</v>
      </c>
      <c r="I97" s="23" t="s">
        <v>785</v>
      </c>
      <c r="J97" s="19" t="s">
        <v>0</v>
      </c>
      <c r="K97" s="21">
        <v>494.5</v>
      </c>
      <c r="L97" s="22">
        <v>0</v>
      </c>
      <c r="M97" s="22">
        <v>0</v>
      </c>
      <c r="N97" s="22">
        <v>0</v>
      </c>
      <c r="O97" s="54">
        <f>SUM(L97:N97)</f>
        <v>0</v>
      </c>
      <c r="P97" s="232"/>
    </row>
    <row r="98" spans="1:16" ht="12" thickBot="1">
      <c r="C98" s="8"/>
      <c r="I98" s="6"/>
      <c r="K98" s="7"/>
    </row>
    <row r="99" spans="1:16" s="2" customFormat="1" ht="22.5" customHeight="1" thickBot="1">
      <c r="A99" s="1"/>
      <c r="E99" s="365" t="s">
        <v>365</v>
      </c>
      <c r="F99" s="366"/>
      <c r="G99" s="69" t="s">
        <v>668</v>
      </c>
      <c r="H99" s="362" t="s">
        <v>4</v>
      </c>
      <c r="I99" s="363"/>
      <c r="J99" s="364"/>
      <c r="K99" s="69" t="s">
        <v>668</v>
      </c>
      <c r="L99" s="97">
        <f>SUM(L74:L98)</f>
        <v>851048811.94794512</v>
      </c>
      <c r="M99" s="97">
        <f>SUM(M74:M98)</f>
        <v>2113059714.0845881</v>
      </c>
      <c r="N99" s="97">
        <f>SUM(N74:N98)</f>
        <v>1648186437.8289683</v>
      </c>
      <c r="O99" s="97">
        <f>SUM(O74:O98)</f>
        <v>4612294963.8615017</v>
      </c>
      <c r="P99" s="246"/>
    </row>
    <row r="100" spans="1:16">
      <c r="C100" s="8"/>
      <c r="I100" s="6"/>
      <c r="K100" s="7"/>
      <c r="M100" s="88">
        <f>SUM(M99:N99)</f>
        <v>3761246151.9135561</v>
      </c>
    </row>
    <row r="101" spans="1:16">
      <c r="A101" s="2"/>
      <c r="C101" s="8"/>
      <c r="I101" s="6"/>
      <c r="K101" s="7"/>
      <c r="P101" s="232"/>
    </row>
    <row r="102" spans="1:16">
      <c r="A102" s="2"/>
      <c r="C102" s="8"/>
      <c r="I102" s="6"/>
      <c r="K102" s="7"/>
      <c r="P102" s="232"/>
    </row>
    <row r="103" spans="1:16" ht="12" thickBot="1">
      <c r="C103" s="8"/>
      <c r="I103" s="6"/>
      <c r="K103" s="7"/>
    </row>
    <row r="104" spans="1:16" s="2" customFormat="1" ht="28.5" customHeight="1" thickBot="1">
      <c r="A104" s="1"/>
      <c r="B104" s="172" t="s">
        <v>305</v>
      </c>
      <c r="C104" s="173" t="s">
        <v>306</v>
      </c>
      <c r="D104" s="172" t="s">
        <v>732</v>
      </c>
      <c r="E104" s="173" t="s">
        <v>307</v>
      </c>
      <c r="F104" s="172" t="s">
        <v>308</v>
      </c>
      <c r="G104" s="199" t="s">
        <v>741</v>
      </c>
      <c r="H104" s="174" t="s">
        <v>309</v>
      </c>
      <c r="I104" s="172" t="s">
        <v>310</v>
      </c>
      <c r="J104" s="172" t="s">
        <v>311</v>
      </c>
      <c r="K104" s="172" t="s">
        <v>312</v>
      </c>
      <c r="L104" s="175" t="s">
        <v>313</v>
      </c>
      <c r="M104" s="175" t="s">
        <v>3</v>
      </c>
      <c r="N104" s="175" t="s">
        <v>5</v>
      </c>
      <c r="O104" s="175" t="s">
        <v>314</v>
      </c>
      <c r="P104" s="231"/>
    </row>
    <row r="105" spans="1:16" s="2" customFormat="1" ht="15.75" customHeight="1">
      <c r="A105" s="1"/>
      <c r="B105" s="269" t="s">
        <v>550</v>
      </c>
      <c r="C105" s="270"/>
      <c r="D105" s="270"/>
      <c r="E105" s="270"/>
      <c r="F105" s="270"/>
      <c r="G105" s="271"/>
      <c r="H105" s="50" t="s">
        <v>315</v>
      </c>
      <c r="I105" s="277" t="s">
        <v>550</v>
      </c>
      <c r="J105" s="278"/>
      <c r="K105" s="53" t="s">
        <v>315</v>
      </c>
      <c r="L105" s="227"/>
      <c r="M105" s="228"/>
      <c r="N105" s="228"/>
      <c r="O105" s="229" t="s">
        <v>510</v>
      </c>
      <c r="P105" s="231"/>
    </row>
    <row r="106" spans="1:16" ht="22.5" customHeight="1">
      <c r="B106" s="265">
        <v>1</v>
      </c>
      <c r="C106" s="282" t="s">
        <v>710</v>
      </c>
      <c r="D106" s="55"/>
      <c r="E106" s="265" t="s">
        <v>372</v>
      </c>
      <c r="F106" s="19" t="s">
        <v>211</v>
      </c>
      <c r="G106" s="19"/>
      <c r="H106" s="20">
        <v>220</v>
      </c>
      <c r="I106" s="19" t="s">
        <v>367</v>
      </c>
      <c r="J106" s="19" t="s">
        <v>0</v>
      </c>
      <c r="K106" s="21">
        <v>220</v>
      </c>
      <c r="L106" s="27">
        <v>21999999.99999997</v>
      </c>
      <c r="M106" s="27">
        <v>107145112.41373579</v>
      </c>
      <c r="N106" s="27">
        <v>99699087.325990245</v>
      </c>
      <c r="O106" s="54">
        <f t="shared" ref="O106:O110" si="3">SUM(L106:N106)</f>
        <v>228844199.73972601</v>
      </c>
    </row>
    <row r="107" spans="1:16" ht="22.5" customHeight="1">
      <c r="B107" s="266"/>
      <c r="C107" s="307"/>
      <c r="D107" s="182"/>
      <c r="E107" s="266"/>
      <c r="F107" s="19" t="s">
        <v>223</v>
      </c>
      <c r="G107" s="265"/>
      <c r="H107" s="274">
        <v>373.76</v>
      </c>
      <c r="I107" s="19" t="s">
        <v>368</v>
      </c>
      <c r="J107" s="19" t="s">
        <v>0</v>
      </c>
      <c r="K107" s="21">
        <v>186.88</v>
      </c>
      <c r="L107" s="22">
        <v>18688000</v>
      </c>
      <c r="M107" s="22">
        <v>89440803.753630131</v>
      </c>
      <c r="N107" s="22">
        <v>79415335.446369857</v>
      </c>
      <c r="O107" s="54">
        <f t="shared" si="3"/>
        <v>187544139.19999999</v>
      </c>
    </row>
    <row r="108" spans="1:16" ht="22.5" customHeight="1">
      <c r="A108" s="2"/>
      <c r="B108" s="267"/>
      <c r="C108" s="283"/>
      <c r="D108" s="25"/>
      <c r="E108" s="267"/>
      <c r="F108" s="19" t="s">
        <v>224</v>
      </c>
      <c r="G108" s="267"/>
      <c r="H108" s="275"/>
      <c r="I108" s="19" t="s">
        <v>369</v>
      </c>
      <c r="J108" s="19" t="s">
        <v>7</v>
      </c>
      <c r="K108" s="21">
        <v>186.88</v>
      </c>
      <c r="L108" s="22">
        <v>18688000</v>
      </c>
      <c r="M108" s="22">
        <v>87932230.563082188</v>
      </c>
      <c r="N108" s="22">
        <v>78087739.236917824</v>
      </c>
      <c r="O108" s="54">
        <f t="shared" si="3"/>
        <v>184707969.80000001</v>
      </c>
      <c r="P108" s="232"/>
    </row>
    <row r="109" spans="1:16" ht="22.5" customHeight="1">
      <c r="B109" s="265">
        <v>2</v>
      </c>
      <c r="C109" s="282" t="s">
        <v>711</v>
      </c>
      <c r="D109" s="55"/>
      <c r="E109" s="265" t="s">
        <v>372</v>
      </c>
      <c r="F109" s="19" t="s">
        <v>213</v>
      </c>
      <c r="G109" s="265"/>
      <c r="H109" s="274">
        <v>180.75</v>
      </c>
      <c r="I109" s="19" t="s">
        <v>370</v>
      </c>
      <c r="J109" s="19" t="s">
        <v>0</v>
      </c>
      <c r="K109" s="21">
        <v>90.375</v>
      </c>
      <c r="L109" s="22">
        <v>9037500.0000000149</v>
      </c>
      <c r="M109" s="22">
        <v>54607552.366969392</v>
      </c>
      <c r="N109" s="22">
        <v>48298975.222071692</v>
      </c>
      <c r="O109" s="54">
        <f t="shared" si="3"/>
        <v>111944027.5890411</v>
      </c>
    </row>
    <row r="110" spans="1:16" ht="22.5" customHeight="1">
      <c r="B110" s="267"/>
      <c r="C110" s="283"/>
      <c r="D110" s="25"/>
      <c r="E110" s="267"/>
      <c r="F110" s="19" t="s">
        <v>214</v>
      </c>
      <c r="G110" s="267"/>
      <c r="H110" s="275"/>
      <c r="I110" s="19" t="s">
        <v>371</v>
      </c>
      <c r="J110" s="19" t="s">
        <v>7</v>
      </c>
      <c r="K110" s="21">
        <v>90.375</v>
      </c>
      <c r="L110" s="22">
        <v>9037500</v>
      </c>
      <c r="M110" s="22">
        <v>52549353.241490908</v>
      </c>
      <c r="N110" s="22">
        <v>46504919.292755671</v>
      </c>
      <c r="O110" s="54">
        <f t="shared" si="3"/>
        <v>108091772.53424658</v>
      </c>
    </row>
    <row r="111" spans="1:16" ht="12" thickBot="1">
      <c r="C111" s="8"/>
      <c r="K111" s="7"/>
    </row>
    <row r="112" spans="1:16" s="2" customFormat="1" ht="22.5" customHeight="1" thickBot="1">
      <c r="A112" s="1"/>
      <c r="E112" s="365" t="s">
        <v>372</v>
      </c>
      <c r="F112" s="366"/>
      <c r="G112" s="69" t="s">
        <v>668</v>
      </c>
      <c r="H112" s="362" t="s">
        <v>4</v>
      </c>
      <c r="I112" s="363"/>
      <c r="J112" s="364"/>
      <c r="K112" s="69" t="s">
        <v>668</v>
      </c>
      <c r="L112" s="97">
        <f>SUM(L106:L111)</f>
        <v>77450999.999999985</v>
      </c>
      <c r="M112" s="97">
        <f>SUM(M106:M111)</f>
        <v>391675052.33890843</v>
      </c>
      <c r="N112" s="97">
        <f>SUM(N106:N111)</f>
        <v>352006056.52410525</v>
      </c>
      <c r="O112" s="97">
        <f>SUM(O106:O111)</f>
        <v>821132108.86301374</v>
      </c>
      <c r="P112" s="246"/>
    </row>
    <row r="113" spans="1:16">
      <c r="C113" s="8"/>
      <c r="K113" s="7"/>
      <c r="M113" s="88">
        <f>SUM(M112:N112)</f>
        <v>743681108.86301374</v>
      </c>
    </row>
    <row r="114" spans="1:16">
      <c r="C114" s="8"/>
      <c r="K114" s="7"/>
    </row>
    <row r="115" spans="1:16">
      <c r="C115" s="8"/>
      <c r="K115" s="7"/>
    </row>
    <row r="116" spans="1:16" ht="12" thickBot="1">
      <c r="C116" s="8"/>
      <c r="K116" s="7"/>
    </row>
    <row r="117" spans="1:16" s="2" customFormat="1" ht="28.5" customHeight="1" thickBot="1">
      <c r="A117" s="1"/>
      <c r="B117" s="172" t="s">
        <v>305</v>
      </c>
      <c r="C117" s="173" t="s">
        <v>306</v>
      </c>
      <c r="D117" s="172" t="s">
        <v>732</v>
      </c>
      <c r="E117" s="173" t="s">
        <v>307</v>
      </c>
      <c r="F117" s="172" t="s">
        <v>308</v>
      </c>
      <c r="G117" s="199" t="s">
        <v>741</v>
      </c>
      <c r="H117" s="174" t="s">
        <v>309</v>
      </c>
      <c r="I117" s="172" t="s">
        <v>310</v>
      </c>
      <c r="J117" s="172" t="s">
        <v>311</v>
      </c>
      <c r="K117" s="172" t="s">
        <v>312</v>
      </c>
      <c r="L117" s="175" t="s">
        <v>313</v>
      </c>
      <c r="M117" s="175" t="s">
        <v>3</v>
      </c>
      <c r="N117" s="175" t="s">
        <v>5</v>
      </c>
      <c r="O117" s="175" t="s">
        <v>314</v>
      </c>
      <c r="P117" s="231"/>
    </row>
    <row r="118" spans="1:16" s="2" customFormat="1" ht="15.75" customHeight="1">
      <c r="A118" s="1"/>
      <c r="B118" s="269" t="s">
        <v>550</v>
      </c>
      <c r="C118" s="270"/>
      <c r="D118" s="270"/>
      <c r="E118" s="270"/>
      <c r="F118" s="270"/>
      <c r="G118" s="271"/>
      <c r="H118" s="50" t="s">
        <v>315</v>
      </c>
      <c r="I118" s="277" t="s">
        <v>550</v>
      </c>
      <c r="J118" s="278"/>
      <c r="K118" s="53" t="s">
        <v>315</v>
      </c>
      <c r="L118" s="227"/>
      <c r="M118" s="228"/>
      <c r="N118" s="228"/>
      <c r="O118" s="229" t="s">
        <v>510</v>
      </c>
      <c r="P118" s="231"/>
    </row>
    <row r="119" spans="1:16" ht="28.5" customHeight="1">
      <c r="B119" s="25">
        <v>1</v>
      </c>
      <c r="C119" s="87" t="s">
        <v>712</v>
      </c>
      <c r="D119" s="25"/>
      <c r="E119" s="19" t="s">
        <v>375</v>
      </c>
      <c r="F119" s="219" t="s">
        <v>203</v>
      </c>
      <c r="G119" s="25"/>
      <c r="H119" s="20">
        <v>401</v>
      </c>
      <c r="I119" s="19" t="s">
        <v>373</v>
      </c>
      <c r="J119" s="19" t="s">
        <v>0</v>
      </c>
      <c r="K119" s="21">
        <v>401</v>
      </c>
      <c r="L119" s="27">
        <v>40099999.999999985</v>
      </c>
      <c r="M119" s="27">
        <v>109590568.7878101</v>
      </c>
      <c r="N119" s="27">
        <v>32245988.773833737</v>
      </c>
      <c r="O119" s="54">
        <f t="shared" ref="O119:O124" si="4">SUM(L119:N119)</f>
        <v>181936557.56164384</v>
      </c>
    </row>
    <row r="120" spans="1:16" ht="28.5" customHeight="1">
      <c r="B120" s="19">
        <v>2</v>
      </c>
      <c r="C120" s="35" t="s">
        <v>713</v>
      </c>
      <c r="D120" s="19"/>
      <c r="E120" s="19" t="s">
        <v>375</v>
      </c>
      <c r="F120" s="32" t="s">
        <v>207</v>
      </c>
      <c r="G120" s="19"/>
      <c r="H120" s="20">
        <v>100</v>
      </c>
      <c r="I120" s="19" t="s">
        <v>208</v>
      </c>
      <c r="J120" s="19" t="s">
        <v>0</v>
      </c>
      <c r="K120" s="21">
        <v>100</v>
      </c>
      <c r="L120" s="22">
        <v>7883048.9726027306</v>
      </c>
      <c r="M120" s="22">
        <v>14057597.504180336</v>
      </c>
      <c r="N120" s="22">
        <v>12043831.495819664</v>
      </c>
      <c r="O120" s="54">
        <f t="shared" si="4"/>
        <v>33984477.972602732</v>
      </c>
    </row>
    <row r="121" spans="1:16" ht="41.25" customHeight="1">
      <c r="B121" s="19">
        <v>3</v>
      </c>
      <c r="C121" s="35" t="s">
        <v>756</v>
      </c>
      <c r="D121" s="19"/>
      <c r="E121" s="19" t="s">
        <v>375</v>
      </c>
      <c r="F121" s="32" t="s">
        <v>149</v>
      </c>
      <c r="G121" s="19"/>
      <c r="H121" s="20">
        <v>88</v>
      </c>
      <c r="I121" s="19" t="s">
        <v>374</v>
      </c>
      <c r="J121" s="19" t="s">
        <v>0</v>
      </c>
      <c r="K121" s="21">
        <v>88</v>
      </c>
      <c r="L121" s="22">
        <v>8799999.9999999851</v>
      </c>
      <c r="M121" s="22">
        <v>41879513.738146201</v>
      </c>
      <c r="N121" s="22">
        <v>26340060.727607235</v>
      </c>
      <c r="O121" s="54">
        <f t="shared" si="4"/>
        <v>77019574.465753421</v>
      </c>
    </row>
    <row r="122" spans="1:16" ht="22.5" customHeight="1">
      <c r="B122" s="265">
        <v>4</v>
      </c>
      <c r="C122" s="373" t="s">
        <v>786</v>
      </c>
      <c r="D122" s="186"/>
      <c r="E122" s="265" t="s">
        <v>375</v>
      </c>
      <c r="F122" s="19" t="s">
        <v>787</v>
      </c>
      <c r="G122" s="19"/>
      <c r="H122" s="20" t="s">
        <v>550</v>
      </c>
      <c r="I122" s="23" t="s">
        <v>785</v>
      </c>
      <c r="J122" s="19" t="s">
        <v>0</v>
      </c>
      <c r="K122" s="21">
        <v>505.5</v>
      </c>
      <c r="L122" s="22">
        <v>0</v>
      </c>
      <c r="M122" s="22">
        <v>0</v>
      </c>
      <c r="N122" s="22">
        <v>0</v>
      </c>
      <c r="O122" s="54">
        <f t="shared" si="4"/>
        <v>0</v>
      </c>
    </row>
    <row r="123" spans="1:16" ht="22.5" customHeight="1">
      <c r="A123" s="2"/>
      <c r="B123" s="266"/>
      <c r="C123" s="394"/>
      <c r="D123" s="187"/>
      <c r="E123" s="266"/>
      <c r="F123" s="19" t="s">
        <v>788</v>
      </c>
      <c r="G123" s="19"/>
      <c r="H123" s="20" t="s">
        <v>550</v>
      </c>
      <c r="I123" s="23" t="s">
        <v>789</v>
      </c>
      <c r="J123" s="19" t="s">
        <v>133</v>
      </c>
      <c r="K123" s="21">
        <v>375.75</v>
      </c>
      <c r="L123" s="22">
        <v>0</v>
      </c>
      <c r="M123" s="22">
        <v>0</v>
      </c>
      <c r="N123" s="22">
        <v>0</v>
      </c>
      <c r="O123" s="54">
        <f t="shared" si="4"/>
        <v>0</v>
      </c>
      <c r="P123" s="232"/>
    </row>
    <row r="124" spans="1:16" ht="22.5" customHeight="1">
      <c r="B124" s="267"/>
      <c r="C124" s="374"/>
      <c r="D124" s="188"/>
      <c r="E124" s="267"/>
      <c r="F124" s="19" t="s">
        <v>790</v>
      </c>
      <c r="G124" s="19"/>
      <c r="H124" s="20" t="s">
        <v>550</v>
      </c>
      <c r="I124" s="23" t="s">
        <v>791</v>
      </c>
      <c r="J124" s="19" t="s">
        <v>133</v>
      </c>
      <c r="K124" s="21">
        <v>881.21</v>
      </c>
      <c r="L124" s="22">
        <v>0</v>
      </c>
      <c r="M124" s="22">
        <v>0</v>
      </c>
      <c r="N124" s="22">
        <v>0</v>
      </c>
      <c r="O124" s="54">
        <f t="shared" si="4"/>
        <v>0</v>
      </c>
    </row>
    <row r="125" spans="1:16" ht="12" thickBot="1">
      <c r="C125" s="8"/>
      <c r="K125" s="7"/>
    </row>
    <row r="126" spans="1:16" s="2" customFormat="1" ht="22.5" customHeight="1" thickBot="1">
      <c r="E126" s="365" t="s">
        <v>375</v>
      </c>
      <c r="F126" s="366"/>
      <c r="G126" s="69" t="s">
        <v>668</v>
      </c>
      <c r="H126" s="362" t="s">
        <v>4</v>
      </c>
      <c r="I126" s="363"/>
      <c r="J126" s="364"/>
      <c r="K126" s="69" t="s">
        <v>668</v>
      </c>
      <c r="L126" s="97">
        <f>SUM(L119:L125)</f>
        <v>56783048.972602703</v>
      </c>
      <c r="M126" s="97">
        <f>SUM(M119:M125)</f>
        <v>165527680.03013664</v>
      </c>
      <c r="N126" s="97">
        <f>SUM(N119:N125)</f>
        <v>70629880.99726063</v>
      </c>
      <c r="O126" s="97">
        <f>SUM(O119:O125)</f>
        <v>292940610</v>
      </c>
      <c r="P126" s="246"/>
    </row>
    <row r="127" spans="1:16">
      <c r="C127" s="8"/>
      <c r="K127" s="7"/>
      <c r="M127" s="88">
        <f>SUM(M126:N126)</f>
        <v>236157561.02739727</v>
      </c>
    </row>
    <row r="128" spans="1:16">
      <c r="C128" s="8"/>
      <c r="K128" s="7"/>
    </row>
    <row r="129" spans="1:16">
      <c r="C129" s="8"/>
      <c r="K129" s="7"/>
    </row>
    <row r="130" spans="1:16" ht="12" thickBot="1">
      <c r="C130" s="8"/>
      <c r="K130" s="7"/>
    </row>
    <row r="131" spans="1:16" s="2" customFormat="1" ht="28.5" customHeight="1" thickBot="1">
      <c r="A131" s="1"/>
      <c r="B131" s="172" t="s">
        <v>305</v>
      </c>
      <c r="C131" s="173" t="s">
        <v>306</v>
      </c>
      <c r="D131" s="172" t="s">
        <v>732</v>
      </c>
      <c r="E131" s="173" t="s">
        <v>307</v>
      </c>
      <c r="F131" s="172" t="s">
        <v>308</v>
      </c>
      <c r="G131" s="199" t="s">
        <v>741</v>
      </c>
      <c r="H131" s="174" t="s">
        <v>309</v>
      </c>
      <c r="I131" s="172" t="s">
        <v>310</v>
      </c>
      <c r="J131" s="172" t="s">
        <v>311</v>
      </c>
      <c r="K131" s="172" t="s">
        <v>312</v>
      </c>
      <c r="L131" s="175" t="s">
        <v>313</v>
      </c>
      <c r="M131" s="175" t="s">
        <v>3</v>
      </c>
      <c r="N131" s="175" t="s">
        <v>5</v>
      </c>
      <c r="O131" s="175" t="s">
        <v>314</v>
      </c>
      <c r="P131" s="231"/>
    </row>
    <row r="132" spans="1:16" s="2" customFormat="1" ht="15.75" customHeight="1">
      <c r="B132" s="269" t="s">
        <v>550</v>
      </c>
      <c r="C132" s="270"/>
      <c r="D132" s="270"/>
      <c r="E132" s="270"/>
      <c r="F132" s="270"/>
      <c r="G132" s="271"/>
      <c r="H132" s="50" t="s">
        <v>315</v>
      </c>
      <c r="I132" s="277" t="s">
        <v>550</v>
      </c>
      <c r="J132" s="278"/>
      <c r="K132" s="53" t="s">
        <v>315</v>
      </c>
      <c r="L132" s="227"/>
      <c r="M132" s="228"/>
      <c r="N132" s="228"/>
      <c r="O132" s="229" t="s">
        <v>510</v>
      </c>
      <c r="P132" s="232"/>
    </row>
    <row r="133" spans="1:16" ht="22.5" customHeight="1">
      <c r="A133" s="2"/>
      <c r="B133" s="301">
        <v>1</v>
      </c>
      <c r="C133" s="305" t="s">
        <v>714</v>
      </c>
      <c r="D133" s="19"/>
      <c r="E133" s="301" t="s">
        <v>379</v>
      </c>
      <c r="F133" s="19" t="s">
        <v>225</v>
      </c>
      <c r="G133" s="265"/>
      <c r="H133" s="268">
        <v>718.572</v>
      </c>
      <c r="I133" s="19" t="s">
        <v>376</v>
      </c>
      <c r="J133" s="19" t="s">
        <v>0</v>
      </c>
      <c r="K133" s="21">
        <v>383.63200000000001</v>
      </c>
      <c r="L133" s="27">
        <v>0</v>
      </c>
      <c r="M133" s="27">
        <v>0</v>
      </c>
      <c r="N133" s="27">
        <v>0</v>
      </c>
      <c r="O133" s="54">
        <f>SUM(L133:N133)</f>
        <v>0</v>
      </c>
      <c r="P133" s="232"/>
    </row>
    <row r="134" spans="1:16" ht="22.5" customHeight="1">
      <c r="B134" s="301"/>
      <c r="C134" s="305"/>
      <c r="D134" s="19"/>
      <c r="E134" s="301"/>
      <c r="F134" s="19" t="s">
        <v>226</v>
      </c>
      <c r="G134" s="267"/>
      <c r="H134" s="268"/>
      <c r="I134" s="19" t="s">
        <v>377</v>
      </c>
      <c r="J134" s="19" t="s">
        <v>7</v>
      </c>
      <c r="K134" s="21">
        <v>334.94</v>
      </c>
      <c r="L134" s="22">
        <v>0</v>
      </c>
      <c r="M134" s="22">
        <v>0</v>
      </c>
      <c r="N134" s="22">
        <v>0</v>
      </c>
      <c r="O134" s="54">
        <f>SUM(L134:N134)</f>
        <v>0</v>
      </c>
    </row>
    <row r="135" spans="1:16" ht="28.5" customHeight="1">
      <c r="B135" s="19">
        <v>2</v>
      </c>
      <c r="C135" s="35" t="s">
        <v>715</v>
      </c>
      <c r="D135" s="19"/>
      <c r="E135" s="19" t="s">
        <v>379</v>
      </c>
      <c r="F135" s="19" t="s">
        <v>184</v>
      </c>
      <c r="G135" s="19"/>
      <c r="H135" s="20">
        <v>100</v>
      </c>
      <c r="I135" s="19" t="s">
        <v>378</v>
      </c>
      <c r="J135" s="19" t="s">
        <v>0</v>
      </c>
      <c r="K135" s="21">
        <v>100</v>
      </c>
      <c r="L135" s="22">
        <v>7589344.0000000028</v>
      </c>
      <c r="M135" s="22">
        <v>7100362.2682059677</v>
      </c>
      <c r="N135" s="22">
        <v>8185964.6769995121</v>
      </c>
      <c r="O135" s="54">
        <f>SUM(L135:N135)</f>
        <v>22875670.945205484</v>
      </c>
    </row>
    <row r="136" spans="1:16" ht="12" thickBot="1">
      <c r="C136" s="8"/>
      <c r="K136" s="7"/>
    </row>
    <row r="137" spans="1:16" s="2" customFormat="1" ht="30" customHeight="1" thickBot="1">
      <c r="A137" s="1"/>
      <c r="E137" s="365" t="s">
        <v>379</v>
      </c>
      <c r="F137" s="366"/>
      <c r="G137" s="69" t="s">
        <v>668</v>
      </c>
      <c r="H137" s="362" t="s">
        <v>4</v>
      </c>
      <c r="I137" s="363"/>
      <c r="J137" s="364"/>
      <c r="K137" s="69" t="s">
        <v>668</v>
      </c>
      <c r="L137" s="97">
        <f>SUM(L133:L136)</f>
        <v>7589344.0000000028</v>
      </c>
      <c r="M137" s="97">
        <f>SUM(M133:M136)</f>
        <v>7100362.2682059677</v>
      </c>
      <c r="N137" s="97">
        <f>SUM(N133:N136)</f>
        <v>8185964.6769995121</v>
      </c>
      <c r="O137" s="97">
        <f>SUM(O133:O136)</f>
        <v>22875670.945205484</v>
      </c>
      <c r="P137" s="246"/>
    </row>
    <row r="138" spans="1:16">
      <c r="C138" s="8"/>
      <c r="K138" s="7"/>
      <c r="M138" s="88">
        <f>SUM(M137:N137)</f>
        <v>15286326.94520548</v>
      </c>
    </row>
    <row r="139" spans="1:16">
      <c r="C139" s="8"/>
      <c r="K139" s="7"/>
      <c r="M139" s="234"/>
    </row>
    <row r="140" spans="1:16">
      <c r="C140" s="8"/>
      <c r="K140" s="7"/>
    </row>
    <row r="141" spans="1:16" ht="12" thickBot="1">
      <c r="C141" s="8"/>
      <c r="K141" s="7"/>
    </row>
    <row r="142" spans="1:16" s="2" customFormat="1" ht="28.5" customHeight="1" thickBot="1">
      <c r="A142" s="1"/>
      <c r="B142" s="172" t="s">
        <v>305</v>
      </c>
      <c r="C142" s="173" t="s">
        <v>306</v>
      </c>
      <c r="D142" s="172" t="s">
        <v>732</v>
      </c>
      <c r="E142" s="173" t="s">
        <v>307</v>
      </c>
      <c r="F142" s="172" t="s">
        <v>308</v>
      </c>
      <c r="G142" s="199" t="s">
        <v>741</v>
      </c>
      <c r="H142" s="174" t="s">
        <v>309</v>
      </c>
      <c r="I142" s="172" t="s">
        <v>310</v>
      </c>
      <c r="J142" s="172" t="s">
        <v>311</v>
      </c>
      <c r="K142" s="172" t="s">
        <v>312</v>
      </c>
      <c r="L142" s="175" t="s">
        <v>313</v>
      </c>
      <c r="M142" s="175" t="s">
        <v>3</v>
      </c>
      <c r="N142" s="175" t="s">
        <v>5</v>
      </c>
      <c r="O142" s="175" t="s">
        <v>314</v>
      </c>
      <c r="P142" s="231"/>
    </row>
    <row r="143" spans="1:16" s="2" customFormat="1" ht="15.75" customHeight="1">
      <c r="A143" s="1"/>
      <c r="B143" s="269" t="s">
        <v>550</v>
      </c>
      <c r="C143" s="270"/>
      <c r="D143" s="270"/>
      <c r="E143" s="270"/>
      <c r="F143" s="270"/>
      <c r="G143" s="271"/>
      <c r="H143" s="50" t="s">
        <v>315</v>
      </c>
      <c r="I143" s="277" t="s">
        <v>550</v>
      </c>
      <c r="J143" s="278"/>
      <c r="K143" s="53" t="s">
        <v>315</v>
      </c>
      <c r="L143" s="227"/>
      <c r="M143" s="228"/>
      <c r="N143" s="228"/>
      <c r="O143" s="229" t="s">
        <v>510</v>
      </c>
      <c r="P143" s="231"/>
    </row>
    <row r="144" spans="1:16" ht="22.5" customHeight="1">
      <c r="B144" s="301">
        <v>1</v>
      </c>
      <c r="C144" s="305" t="s">
        <v>757</v>
      </c>
      <c r="D144" s="265">
        <v>59201</v>
      </c>
      <c r="E144" s="301" t="s">
        <v>405</v>
      </c>
      <c r="F144" s="19" t="s">
        <v>259</v>
      </c>
      <c r="G144" s="265"/>
      <c r="H144" s="268">
        <v>1991.6</v>
      </c>
      <c r="I144" s="19" t="s">
        <v>380</v>
      </c>
      <c r="J144" s="19" t="s">
        <v>0</v>
      </c>
      <c r="K144" s="21">
        <v>995.8</v>
      </c>
      <c r="L144" s="27">
        <v>0.4147630138322711</v>
      </c>
      <c r="M144" s="27">
        <v>-8.1816265650399731E-4</v>
      </c>
      <c r="N144" s="27">
        <v>8.1816265650399731E-4</v>
      </c>
      <c r="O144" s="54">
        <f t="shared" ref="O144:O150" si="5">SUM(L144:N144)</f>
        <v>0.4147630138322711</v>
      </c>
    </row>
    <row r="145" spans="1:16" ht="22.5" customHeight="1">
      <c r="B145" s="301"/>
      <c r="C145" s="305"/>
      <c r="D145" s="267"/>
      <c r="E145" s="301"/>
      <c r="F145" s="19" t="s">
        <v>260</v>
      </c>
      <c r="G145" s="267"/>
      <c r="H145" s="268"/>
      <c r="I145" s="19" t="s">
        <v>381</v>
      </c>
      <c r="J145" s="19" t="s">
        <v>7</v>
      </c>
      <c r="K145" s="21">
        <v>995.8</v>
      </c>
      <c r="L145" s="22">
        <v>0.20436986302956939</v>
      </c>
      <c r="M145" s="22">
        <v>-4.0314055172956153E-4</v>
      </c>
      <c r="N145" s="22">
        <v>4.0314055172956153E-4</v>
      </c>
      <c r="O145" s="54">
        <f t="shared" si="5"/>
        <v>0.20436986302956939</v>
      </c>
    </row>
    <row r="146" spans="1:16" ht="27.75" customHeight="1">
      <c r="B146" s="19">
        <v>2</v>
      </c>
      <c r="C146" s="35" t="s">
        <v>716</v>
      </c>
      <c r="D146" s="19"/>
      <c r="E146" s="19" t="s">
        <v>405</v>
      </c>
      <c r="F146" s="19" t="s">
        <v>303</v>
      </c>
      <c r="G146" s="19"/>
      <c r="H146" s="20">
        <v>473.71</v>
      </c>
      <c r="I146" s="19" t="s">
        <v>257</v>
      </c>
      <c r="J146" s="19" t="s">
        <v>7</v>
      </c>
      <c r="K146" s="21">
        <v>236.85</v>
      </c>
      <c r="L146" s="22">
        <v>9880335.1205479503</v>
      </c>
      <c r="M146" s="22">
        <v>6594239.6109309802</v>
      </c>
      <c r="N146" s="22">
        <v>8258845.3890690198</v>
      </c>
      <c r="O146" s="54">
        <f t="shared" si="5"/>
        <v>24733420.12054795</v>
      </c>
    </row>
    <row r="147" spans="1:16" ht="22.5" customHeight="1">
      <c r="B147" s="301">
        <v>3</v>
      </c>
      <c r="C147" s="305" t="s">
        <v>717</v>
      </c>
      <c r="D147" s="19"/>
      <c r="E147" s="301" t="s">
        <v>405</v>
      </c>
      <c r="F147" s="19" t="s">
        <v>263</v>
      </c>
      <c r="G147" s="265"/>
      <c r="H147" s="268">
        <v>780.49</v>
      </c>
      <c r="I147" s="19" t="s">
        <v>335</v>
      </c>
      <c r="J147" s="19" t="s">
        <v>0</v>
      </c>
      <c r="K147" s="21">
        <v>600.49</v>
      </c>
      <c r="L147" s="22">
        <v>60049000.000000015</v>
      </c>
      <c r="M147" s="22">
        <v>47910800.46897684</v>
      </c>
      <c r="N147" s="22">
        <v>29159346.002256032</v>
      </c>
      <c r="O147" s="54">
        <f t="shared" si="5"/>
        <v>137119146.47123289</v>
      </c>
    </row>
    <row r="148" spans="1:16" ht="22.5" customHeight="1">
      <c r="B148" s="301"/>
      <c r="C148" s="305"/>
      <c r="D148" s="19"/>
      <c r="E148" s="301"/>
      <c r="F148" s="19" t="s">
        <v>264</v>
      </c>
      <c r="G148" s="266"/>
      <c r="H148" s="268"/>
      <c r="I148" s="19" t="s">
        <v>335</v>
      </c>
      <c r="J148" s="19" t="s">
        <v>7</v>
      </c>
      <c r="K148" s="21">
        <v>79</v>
      </c>
      <c r="L148" s="22">
        <v>7900000</v>
      </c>
      <c r="M148" s="22">
        <v>6303108.5039699748</v>
      </c>
      <c r="N148" s="22">
        <v>3836181.0713724899</v>
      </c>
      <c r="O148" s="54">
        <f t="shared" si="5"/>
        <v>18039289.575342465</v>
      </c>
    </row>
    <row r="149" spans="1:16" ht="22.5" customHeight="1">
      <c r="B149" s="301"/>
      <c r="C149" s="305"/>
      <c r="D149" s="19"/>
      <c r="E149" s="301"/>
      <c r="F149" s="19" t="s">
        <v>265</v>
      </c>
      <c r="G149" s="267"/>
      <c r="H149" s="268"/>
      <c r="I149" s="19" t="s">
        <v>382</v>
      </c>
      <c r="J149" s="19" t="s">
        <v>133</v>
      </c>
      <c r="K149" s="21">
        <v>101</v>
      </c>
      <c r="L149" s="22">
        <v>10100000.000000006</v>
      </c>
      <c r="M149" s="22">
        <v>7994650.0823268909</v>
      </c>
      <c r="N149" s="22">
        <v>4887255.2327416036</v>
      </c>
      <c r="O149" s="54">
        <f t="shared" si="5"/>
        <v>22981905.315068498</v>
      </c>
    </row>
    <row r="150" spans="1:16" ht="39" customHeight="1">
      <c r="B150" s="19">
        <v>4</v>
      </c>
      <c r="C150" s="35" t="s">
        <v>718</v>
      </c>
      <c r="D150" s="19"/>
      <c r="E150" s="19" t="s">
        <v>405</v>
      </c>
      <c r="F150" s="19" t="s">
        <v>153</v>
      </c>
      <c r="G150" s="19" t="s">
        <v>657</v>
      </c>
      <c r="H150" s="20">
        <v>1428.89</v>
      </c>
      <c r="I150" s="19" t="s">
        <v>383</v>
      </c>
      <c r="J150" s="19" t="s">
        <v>0</v>
      </c>
      <c r="K150" s="19">
        <v>1428.89</v>
      </c>
      <c r="L150" s="22">
        <v>142889000.00000003</v>
      </c>
      <c r="M150" s="22">
        <v>164587817.25011179</v>
      </c>
      <c r="N150" s="22">
        <v>33838080.063586831</v>
      </c>
      <c r="O150" s="54">
        <f t="shared" si="5"/>
        <v>341314897.31369865</v>
      </c>
    </row>
    <row r="151" spans="1:16" ht="12" thickBot="1">
      <c r="C151" s="8"/>
    </row>
    <row r="152" spans="1:16" s="2" customFormat="1" ht="22.5" customHeight="1" thickBot="1">
      <c r="A152" s="1"/>
      <c r="E152" s="365" t="s">
        <v>405</v>
      </c>
      <c r="F152" s="366"/>
      <c r="G152" s="69" t="s">
        <v>668</v>
      </c>
      <c r="H152" s="362" t="s">
        <v>4</v>
      </c>
      <c r="I152" s="363"/>
      <c r="J152" s="364"/>
      <c r="K152" s="69" t="s">
        <v>668</v>
      </c>
      <c r="L152" s="97">
        <f>SUM(L144:L151)</f>
        <v>230818335.73968089</v>
      </c>
      <c r="M152" s="97">
        <f>SUM(M144:M151)</f>
        <v>233390615.91509518</v>
      </c>
      <c r="N152" s="97">
        <f>SUM(N144:N151)</f>
        <v>79979707.760247275</v>
      </c>
      <c r="O152" s="97">
        <f>SUM(O144:O151)</f>
        <v>544188659.41502333</v>
      </c>
      <c r="P152" s="246"/>
    </row>
    <row r="153" spans="1:16">
      <c r="C153" s="8"/>
      <c r="M153" s="88">
        <f>SUM(M152:N152)</f>
        <v>313370323.67534244</v>
      </c>
    </row>
    <row r="154" spans="1:16">
      <c r="C154" s="8"/>
      <c r="M154" s="234"/>
    </row>
    <row r="155" spans="1:16">
      <c r="C155" s="8"/>
    </row>
    <row r="156" spans="1:16" ht="12" thickBot="1">
      <c r="C156" s="8"/>
    </row>
    <row r="157" spans="1:16" s="2" customFormat="1" ht="28.5" customHeight="1" thickBot="1">
      <c r="A157" s="1"/>
      <c r="B157" s="172" t="s">
        <v>305</v>
      </c>
      <c r="C157" s="173" t="s">
        <v>306</v>
      </c>
      <c r="D157" s="172" t="s">
        <v>732</v>
      </c>
      <c r="E157" s="173" t="s">
        <v>307</v>
      </c>
      <c r="F157" s="172" t="s">
        <v>308</v>
      </c>
      <c r="G157" s="199" t="s">
        <v>741</v>
      </c>
      <c r="H157" s="174" t="s">
        <v>309</v>
      </c>
      <c r="I157" s="172" t="s">
        <v>310</v>
      </c>
      <c r="J157" s="172" t="s">
        <v>311</v>
      </c>
      <c r="K157" s="172" t="s">
        <v>312</v>
      </c>
      <c r="L157" s="175" t="s">
        <v>313</v>
      </c>
      <c r="M157" s="175" t="s">
        <v>3</v>
      </c>
      <c r="N157" s="175" t="s">
        <v>5</v>
      </c>
      <c r="O157" s="175" t="s">
        <v>314</v>
      </c>
      <c r="P157" s="231"/>
    </row>
    <row r="158" spans="1:16" s="2" customFormat="1" ht="15.75" customHeight="1">
      <c r="A158" s="1"/>
      <c r="B158" s="269" t="s">
        <v>550</v>
      </c>
      <c r="C158" s="270"/>
      <c r="D158" s="270"/>
      <c r="E158" s="270"/>
      <c r="F158" s="270"/>
      <c r="G158" s="271"/>
      <c r="H158" s="50" t="s">
        <v>315</v>
      </c>
      <c r="I158" s="277" t="s">
        <v>550</v>
      </c>
      <c r="J158" s="278"/>
      <c r="K158" s="53" t="s">
        <v>315</v>
      </c>
      <c r="L158" s="227"/>
      <c r="M158" s="228"/>
      <c r="N158" s="228"/>
      <c r="O158" s="229" t="s">
        <v>510</v>
      </c>
      <c r="P158" s="231"/>
    </row>
    <row r="159" spans="1:16" ht="22.5" customHeight="1">
      <c r="B159" s="301">
        <v>1</v>
      </c>
      <c r="C159" s="305" t="s">
        <v>719</v>
      </c>
      <c r="D159" s="19"/>
      <c r="E159" s="301" t="s">
        <v>388</v>
      </c>
      <c r="F159" s="19" t="s">
        <v>296</v>
      </c>
      <c r="G159" s="265" t="s">
        <v>657</v>
      </c>
      <c r="H159" s="268">
        <v>1522</v>
      </c>
      <c r="I159" s="19" t="s">
        <v>384</v>
      </c>
      <c r="J159" s="19" t="s">
        <v>0</v>
      </c>
      <c r="K159" s="21">
        <v>761</v>
      </c>
      <c r="L159" s="27">
        <v>76100000</v>
      </c>
      <c r="M159" s="27">
        <v>170483089.69013828</v>
      </c>
      <c r="N159" s="27">
        <v>116616408.04958773</v>
      </c>
      <c r="O159" s="54">
        <f t="shared" ref="O159:O166" si="6">SUM(L159:N159)</f>
        <v>363199497.73972601</v>
      </c>
    </row>
    <row r="160" spans="1:16" ht="22.5" customHeight="1">
      <c r="B160" s="301"/>
      <c r="C160" s="305"/>
      <c r="D160" s="19"/>
      <c r="E160" s="301"/>
      <c r="F160" s="19" t="s">
        <v>295</v>
      </c>
      <c r="G160" s="267"/>
      <c r="H160" s="268"/>
      <c r="I160" s="19" t="s">
        <v>254</v>
      </c>
      <c r="J160" s="19" t="s">
        <v>7</v>
      </c>
      <c r="K160" s="21">
        <v>761</v>
      </c>
      <c r="L160" s="22">
        <v>76100000</v>
      </c>
      <c r="M160" s="22">
        <v>187954845.25619254</v>
      </c>
      <c r="N160" s="22">
        <v>167852033.2095609</v>
      </c>
      <c r="O160" s="54">
        <f t="shared" si="6"/>
        <v>431906878.46575344</v>
      </c>
    </row>
    <row r="161" spans="1:16" ht="22.5" customHeight="1">
      <c r="B161" s="301">
        <v>2</v>
      </c>
      <c r="C161" s="305" t="s">
        <v>720</v>
      </c>
      <c r="D161" s="19"/>
      <c r="E161" s="301" t="s">
        <v>388</v>
      </c>
      <c r="F161" s="19" t="s">
        <v>217</v>
      </c>
      <c r="G161" s="265"/>
      <c r="H161" s="268">
        <v>530.4</v>
      </c>
      <c r="I161" s="19" t="s">
        <v>385</v>
      </c>
      <c r="J161" s="19" t="s">
        <v>0</v>
      </c>
      <c r="K161" s="21">
        <v>265.2</v>
      </c>
      <c r="L161" s="22">
        <v>26520000</v>
      </c>
      <c r="M161" s="22">
        <v>136410992.26569825</v>
      </c>
      <c r="N161" s="22">
        <v>101654292.92608257</v>
      </c>
      <c r="O161" s="54">
        <f t="shared" si="6"/>
        <v>264585285.19178081</v>
      </c>
    </row>
    <row r="162" spans="1:16" ht="22.5" customHeight="1">
      <c r="B162" s="301"/>
      <c r="C162" s="305"/>
      <c r="D162" s="19"/>
      <c r="E162" s="301"/>
      <c r="F162" s="19" t="s">
        <v>218</v>
      </c>
      <c r="G162" s="267"/>
      <c r="H162" s="268"/>
      <c r="I162" s="19" t="s">
        <v>386</v>
      </c>
      <c r="J162" s="19" t="s">
        <v>7</v>
      </c>
      <c r="K162" s="21">
        <v>265.2</v>
      </c>
      <c r="L162" s="22">
        <v>26520000</v>
      </c>
      <c r="M162" s="22">
        <v>147782434.94527698</v>
      </c>
      <c r="N162" s="22">
        <v>130890253.24650383</v>
      </c>
      <c r="O162" s="54">
        <f t="shared" si="6"/>
        <v>305192688.19178081</v>
      </c>
    </row>
    <row r="163" spans="1:16" ht="22.5" customHeight="1">
      <c r="B163" s="301">
        <v>3</v>
      </c>
      <c r="C163" s="305" t="s">
        <v>721</v>
      </c>
      <c r="D163" s="19"/>
      <c r="E163" s="301" t="s">
        <v>388</v>
      </c>
      <c r="F163" s="19" t="s">
        <v>301</v>
      </c>
      <c r="G163" s="265"/>
      <c r="H163" s="268">
        <v>831.26</v>
      </c>
      <c r="I163" s="19" t="s">
        <v>256</v>
      </c>
      <c r="J163" s="19" t="s">
        <v>0</v>
      </c>
      <c r="K163" s="21">
        <v>415.63</v>
      </c>
      <c r="L163" s="22">
        <v>41563199.999999978</v>
      </c>
      <c r="M163" s="22">
        <v>66471013.034585856</v>
      </c>
      <c r="N163" s="22">
        <v>63550204.851989485</v>
      </c>
      <c r="O163" s="54">
        <f t="shared" si="6"/>
        <v>171584417.88657531</v>
      </c>
    </row>
    <row r="164" spans="1:16" ht="22.5" customHeight="1">
      <c r="B164" s="301"/>
      <c r="C164" s="305"/>
      <c r="D164" s="19"/>
      <c r="E164" s="301"/>
      <c r="F164" s="19" t="s">
        <v>302</v>
      </c>
      <c r="G164" s="267"/>
      <c r="H164" s="268"/>
      <c r="I164" s="19" t="s">
        <v>387</v>
      </c>
      <c r="J164" s="19" t="s">
        <v>7</v>
      </c>
      <c r="K164" s="21">
        <v>415.63</v>
      </c>
      <c r="L164" s="22">
        <v>41563200</v>
      </c>
      <c r="M164" s="22">
        <v>84343667.607259408</v>
      </c>
      <c r="N164" s="22">
        <v>77535020.873836473</v>
      </c>
      <c r="O164" s="54">
        <f t="shared" si="6"/>
        <v>203441888.48109588</v>
      </c>
    </row>
    <row r="165" spans="1:16" ht="22.5" customHeight="1">
      <c r="B165" s="301">
        <v>4</v>
      </c>
      <c r="C165" s="305" t="s">
        <v>722</v>
      </c>
      <c r="D165" s="19"/>
      <c r="E165" s="301" t="s">
        <v>388</v>
      </c>
      <c r="F165" s="19" t="s">
        <v>273</v>
      </c>
      <c r="G165" s="265"/>
      <c r="H165" s="268">
        <v>855.2</v>
      </c>
      <c r="I165" s="19" t="s">
        <v>364</v>
      </c>
      <c r="J165" s="19" t="s">
        <v>0</v>
      </c>
      <c r="K165" s="19">
        <v>398.87</v>
      </c>
      <c r="L165" s="22">
        <v>7977400</v>
      </c>
      <c r="M165" s="22">
        <v>3510569.6220273972</v>
      </c>
      <c r="N165" s="22">
        <v>636957.37797260273</v>
      </c>
      <c r="O165" s="54">
        <f t="shared" si="6"/>
        <v>12124927</v>
      </c>
    </row>
    <row r="166" spans="1:16" ht="22.5" customHeight="1">
      <c r="B166" s="301"/>
      <c r="C166" s="305"/>
      <c r="D166" s="19"/>
      <c r="E166" s="301"/>
      <c r="F166" s="19" t="s">
        <v>274</v>
      </c>
      <c r="G166" s="267"/>
      <c r="H166" s="268"/>
      <c r="I166" s="23" t="s">
        <v>361</v>
      </c>
      <c r="J166" s="19" t="s">
        <v>7</v>
      </c>
      <c r="K166" s="21">
        <v>427.6</v>
      </c>
      <c r="L166" s="22">
        <v>17068230.054794505</v>
      </c>
      <c r="M166" s="22">
        <v>4066977.5237260275</v>
      </c>
      <c r="N166" s="22">
        <v>986382.88723287662</v>
      </c>
      <c r="O166" s="54">
        <f t="shared" si="6"/>
        <v>22121590.46575341</v>
      </c>
    </row>
    <row r="167" spans="1:16" ht="12" thickBot="1">
      <c r="C167" s="8"/>
    </row>
    <row r="168" spans="1:16" s="2" customFormat="1" ht="22.5" customHeight="1" thickBot="1">
      <c r="A168" s="1"/>
      <c r="E168" s="365" t="s">
        <v>503</v>
      </c>
      <c r="F168" s="366"/>
      <c r="G168" s="69" t="s">
        <v>668</v>
      </c>
      <c r="H168" s="362" t="s">
        <v>4</v>
      </c>
      <c r="I168" s="363"/>
      <c r="J168" s="364"/>
      <c r="K168" s="69" t="s">
        <v>668</v>
      </c>
      <c r="L168" s="97">
        <f>SUM(L159:L167)</f>
        <v>313412030.05479449</v>
      </c>
      <c r="M168" s="97">
        <f>SUM(M159:M167)</f>
        <v>801023589.94490457</v>
      </c>
      <c r="N168" s="97">
        <f>SUM(N159:N167)</f>
        <v>659721553.42276645</v>
      </c>
      <c r="O168" s="97">
        <f>SUM(O159:O167)</f>
        <v>1774157173.4224653</v>
      </c>
      <c r="P168" s="246"/>
    </row>
    <row r="169" spans="1:16">
      <c r="C169" s="8"/>
      <c r="M169" s="88">
        <f>SUM(M168:N168)</f>
        <v>1460745143.367671</v>
      </c>
    </row>
    <row r="170" spans="1:16">
      <c r="C170" s="8"/>
      <c r="M170" s="234"/>
    </row>
    <row r="171" spans="1:16">
      <c r="C171" s="8"/>
    </row>
    <row r="172" spans="1:16" ht="12" thickBot="1">
      <c r="C172" s="8"/>
    </row>
    <row r="173" spans="1:16" s="2" customFormat="1" ht="28.5" customHeight="1" thickBot="1">
      <c r="A173" s="1"/>
      <c r="B173" s="172" t="s">
        <v>305</v>
      </c>
      <c r="C173" s="173" t="s">
        <v>306</v>
      </c>
      <c r="D173" s="172" t="s">
        <v>732</v>
      </c>
      <c r="E173" s="173" t="s">
        <v>307</v>
      </c>
      <c r="F173" s="172" t="s">
        <v>308</v>
      </c>
      <c r="G173" s="199" t="s">
        <v>741</v>
      </c>
      <c r="H173" s="174" t="s">
        <v>309</v>
      </c>
      <c r="I173" s="172" t="s">
        <v>310</v>
      </c>
      <c r="J173" s="172" t="s">
        <v>311</v>
      </c>
      <c r="K173" s="172" t="s">
        <v>312</v>
      </c>
      <c r="L173" s="175" t="s">
        <v>313</v>
      </c>
      <c r="M173" s="175" t="s">
        <v>3</v>
      </c>
      <c r="N173" s="175" t="s">
        <v>5</v>
      </c>
      <c r="O173" s="175" t="s">
        <v>314</v>
      </c>
      <c r="P173" s="231"/>
    </row>
    <row r="174" spans="1:16" s="2" customFormat="1" ht="15.75" customHeight="1">
      <c r="A174" s="1"/>
      <c r="B174" s="269" t="s">
        <v>550</v>
      </c>
      <c r="C174" s="270"/>
      <c r="D174" s="270"/>
      <c r="E174" s="270"/>
      <c r="F174" s="270"/>
      <c r="G174" s="271"/>
      <c r="H174" s="50" t="s">
        <v>315</v>
      </c>
      <c r="I174" s="277" t="s">
        <v>550</v>
      </c>
      <c r="J174" s="278"/>
      <c r="K174" s="53" t="s">
        <v>315</v>
      </c>
      <c r="L174" s="227"/>
      <c r="M174" s="228"/>
      <c r="N174" s="228"/>
      <c r="O174" s="229" t="s">
        <v>510</v>
      </c>
      <c r="P174" s="231"/>
    </row>
    <row r="175" spans="1:16" ht="22.5" customHeight="1">
      <c r="B175" s="301">
        <v>1</v>
      </c>
      <c r="C175" s="305" t="s">
        <v>723</v>
      </c>
      <c r="D175" s="19"/>
      <c r="E175" s="301" t="s">
        <v>648</v>
      </c>
      <c r="F175" s="19" t="s">
        <v>221</v>
      </c>
      <c r="G175" s="265"/>
      <c r="H175" s="274">
        <v>671.2</v>
      </c>
      <c r="I175" s="19" t="s">
        <v>389</v>
      </c>
      <c r="J175" s="19" t="s">
        <v>0</v>
      </c>
      <c r="K175" s="21">
        <v>335.6</v>
      </c>
      <c r="L175" s="27">
        <v>33559999.99999997</v>
      </c>
      <c r="M175" s="27">
        <v>18364280.958904117</v>
      </c>
      <c r="N175" s="27">
        <v>0</v>
      </c>
      <c r="O175" s="54">
        <f t="shared" ref="O175:O184" si="7">SUM(L175:N175)</f>
        <v>51924280.958904088</v>
      </c>
    </row>
    <row r="176" spans="1:16" ht="22.5" customHeight="1">
      <c r="B176" s="301"/>
      <c r="C176" s="305"/>
      <c r="D176" s="19"/>
      <c r="E176" s="301"/>
      <c r="F176" s="19" t="s">
        <v>222</v>
      </c>
      <c r="G176" s="267"/>
      <c r="H176" s="275"/>
      <c r="I176" s="19" t="s">
        <v>20</v>
      </c>
      <c r="J176" s="19" t="s">
        <v>7</v>
      </c>
      <c r="K176" s="21">
        <v>335.6</v>
      </c>
      <c r="L176" s="22">
        <v>33559999.99999997</v>
      </c>
      <c r="M176" s="22">
        <v>139978664.369863</v>
      </c>
      <c r="N176" s="22">
        <v>0</v>
      </c>
      <c r="O176" s="54">
        <f t="shared" si="7"/>
        <v>173538664.36986297</v>
      </c>
    </row>
    <row r="177" spans="1:16" ht="22.5" customHeight="1">
      <c r="B177" s="301">
        <v>2</v>
      </c>
      <c r="C177" s="305" t="s">
        <v>724</v>
      </c>
      <c r="D177" s="19"/>
      <c r="E177" s="301" t="s">
        <v>648</v>
      </c>
      <c r="F177" s="19" t="s">
        <v>415</v>
      </c>
      <c r="G177" s="265"/>
      <c r="H177" s="274">
        <v>502.4</v>
      </c>
      <c r="I177" s="19" t="s">
        <v>753</v>
      </c>
      <c r="J177" s="19" t="s">
        <v>0</v>
      </c>
      <c r="K177" s="21">
        <v>251.2</v>
      </c>
      <c r="L177" s="22">
        <v>4881370.0410958827</v>
      </c>
      <c r="M177" s="22">
        <v>743696</v>
      </c>
      <c r="N177" s="22">
        <v>0</v>
      </c>
      <c r="O177" s="54">
        <f t="shared" si="7"/>
        <v>5625066.0410958827</v>
      </c>
    </row>
    <row r="178" spans="1:16" ht="22.5" customHeight="1">
      <c r="B178" s="301"/>
      <c r="C178" s="305"/>
      <c r="D178" s="19"/>
      <c r="E178" s="301"/>
      <c r="F178" s="19" t="s">
        <v>416</v>
      </c>
      <c r="G178" s="267"/>
      <c r="H178" s="275"/>
      <c r="I178" s="19" t="s">
        <v>390</v>
      </c>
      <c r="J178" s="19" t="s">
        <v>7</v>
      </c>
      <c r="K178" s="21">
        <v>251.2</v>
      </c>
      <c r="L178" s="22">
        <v>25120000</v>
      </c>
      <c r="M178" s="22">
        <v>106312785.2987463</v>
      </c>
      <c r="N178" s="22">
        <v>0.22180165350437164</v>
      </c>
      <c r="O178" s="54">
        <f t="shared" si="7"/>
        <v>131432785.52054796</v>
      </c>
    </row>
    <row r="179" spans="1:16" ht="22.5" customHeight="1">
      <c r="B179" s="301">
        <v>3</v>
      </c>
      <c r="C179" s="305" t="s">
        <v>759</v>
      </c>
      <c r="D179" s="55"/>
      <c r="E179" s="265" t="s">
        <v>648</v>
      </c>
      <c r="F179" s="19" t="s">
        <v>227</v>
      </c>
      <c r="G179" s="265"/>
      <c r="H179" s="274">
        <v>811.22</v>
      </c>
      <c r="I179" s="19" t="s">
        <v>391</v>
      </c>
      <c r="J179" s="19" t="s">
        <v>0</v>
      </c>
      <c r="K179" s="21">
        <v>405.61</v>
      </c>
      <c r="L179" s="22">
        <v>266460.96164387465</v>
      </c>
      <c r="M179" s="22">
        <v>33271</v>
      </c>
      <c r="N179" s="22">
        <v>0</v>
      </c>
      <c r="O179" s="54">
        <f t="shared" si="7"/>
        <v>299731.96164387465</v>
      </c>
    </row>
    <row r="180" spans="1:16" ht="22.5" customHeight="1">
      <c r="B180" s="301"/>
      <c r="C180" s="305"/>
      <c r="D180" s="25"/>
      <c r="E180" s="267"/>
      <c r="F180" s="19" t="s">
        <v>228</v>
      </c>
      <c r="G180" s="267"/>
      <c r="H180" s="275"/>
      <c r="I180" s="19" t="s">
        <v>392</v>
      </c>
      <c r="J180" s="19" t="s">
        <v>7</v>
      </c>
      <c r="K180" s="21">
        <v>405.61</v>
      </c>
      <c r="L180" s="22">
        <v>40561000</v>
      </c>
      <c r="M180" s="22">
        <v>150725599.07397258</v>
      </c>
      <c r="N180" s="22">
        <v>0</v>
      </c>
      <c r="O180" s="54">
        <f t="shared" si="7"/>
        <v>191286599.07397258</v>
      </c>
    </row>
    <row r="181" spans="1:16" ht="22.5" customHeight="1">
      <c r="B181" s="301">
        <v>4</v>
      </c>
      <c r="C181" s="305" t="s">
        <v>737</v>
      </c>
      <c r="D181" s="19"/>
      <c r="E181" s="301" t="s">
        <v>648</v>
      </c>
      <c r="F181" s="19" t="s">
        <v>275</v>
      </c>
      <c r="G181" s="265"/>
      <c r="H181" s="274">
        <v>2786</v>
      </c>
      <c r="I181" s="19" t="s">
        <v>393</v>
      </c>
      <c r="J181" s="19" t="s">
        <v>0</v>
      </c>
      <c r="K181" s="21">
        <v>1177.5999999999999</v>
      </c>
      <c r="L181" s="22">
        <v>117760000</v>
      </c>
      <c r="M181" s="22">
        <v>85251575.927797228</v>
      </c>
      <c r="N181" s="22">
        <v>10077226.290558934</v>
      </c>
      <c r="O181" s="54">
        <f t="shared" si="7"/>
        <v>213088802.21835616</v>
      </c>
    </row>
    <row r="182" spans="1:16" ht="22.5" customHeight="1">
      <c r="B182" s="301"/>
      <c r="C182" s="305"/>
      <c r="D182" s="19"/>
      <c r="E182" s="301"/>
      <c r="F182" s="19" t="s">
        <v>276</v>
      </c>
      <c r="G182" s="267"/>
      <c r="H182" s="275"/>
      <c r="I182" s="19" t="s">
        <v>394</v>
      </c>
      <c r="J182" s="19" t="s">
        <v>0</v>
      </c>
      <c r="K182" s="21">
        <v>1342.52</v>
      </c>
      <c r="L182" s="22">
        <v>134252659.59999996</v>
      </c>
      <c r="M182" s="22">
        <v>94538145.019314483</v>
      </c>
      <c r="N182" s="22">
        <v>79810034.815973207</v>
      </c>
      <c r="O182" s="54">
        <f t="shared" si="7"/>
        <v>308600839.43528765</v>
      </c>
    </row>
    <row r="183" spans="1:16" ht="22.5" customHeight="1">
      <c r="B183" s="301">
        <v>5</v>
      </c>
      <c r="C183" s="305" t="s">
        <v>738</v>
      </c>
      <c r="D183" s="19"/>
      <c r="E183" s="301" t="s">
        <v>648</v>
      </c>
      <c r="F183" s="19" t="s">
        <v>277</v>
      </c>
      <c r="G183" s="265"/>
      <c r="H183" s="274">
        <v>1024</v>
      </c>
      <c r="I183" s="19" t="s">
        <v>393</v>
      </c>
      <c r="J183" s="19" t="s">
        <v>0</v>
      </c>
      <c r="K183" s="21">
        <v>420.83</v>
      </c>
      <c r="L183" s="22">
        <v>42082699.999999985</v>
      </c>
      <c r="M183" s="22">
        <v>30799828.686387923</v>
      </c>
      <c r="N183" s="22">
        <v>25424116.052790154</v>
      </c>
      <c r="O183" s="54">
        <f t="shared" si="7"/>
        <v>98306644.739178061</v>
      </c>
    </row>
    <row r="184" spans="1:16" ht="22.5" customHeight="1">
      <c r="B184" s="301"/>
      <c r="C184" s="305"/>
      <c r="D184" s="19"/>
      <c r="E184" s="301"/>
      <c r="F184" s="19" t="s">
        <v>278</v>
      </c>
      <c r="G184" s="267"/>
      <c r="H184" s="275"/>
      <c r="I184" s="19" t="s">
        <v>394</v>
      </c>
      <c r="J184" s="19" t="s">
        <v>0</v>
      </c>
      <c r="K184" s="21">
        <v>512</v>
      </c>
      <c r="L184" s="22">
        <v>51200000.000000045</v>
      </c>
      <c r="M184" s="22">
        <v>36054055.704954013</v>
      </c>
      <c r="N184" s="22">
        <v>30437190.363539129</v>
      </c>
      <c r="O184" s="54">
        <f t="shared" si="7"/>
        <v>117691246.06849319</v>
      </c>
    </row>
    <row r="185" spans="1:16" ht="39" customHeight="1">
      <c r="B185" s="19">
        <v>6</v>
      </c>
      <c r="C185" s="223" t="s">
        <v>792</v>
      </c>
      <c r="D185" s="185"/>
      <c r="E185" s="19" t="s">
        <v>648</v>
      </c>
      <c r="F185" s="19" t="s">
        <v>196</v>
      </c>
      <c r="G185" s="19"/>
      <c r="H185" s="20">
        <v>1139.6199999999999</v>
      </c>
      <c r="I185" s="23" t="s">
        <v>542</v>
      </c>
      <c r="J185" s="19" t="s">
        <v>0</v>
      </c>
      <c r="K185" s="21">
        <v>1139.6199999999999</v>
      </c>
      <c r="L185" s="22">
        <v>0</v>
      </c>
      <c r="M185" s="22">
        <v>0</v>
      </c>
      <c r="N185" s="22">
        <v>0</v>
      </c>
      <c r="O185" s="54">
        <f>SUM(L185:N185)</f>
        <v>0</v>
      </c>
    </row>
    <row r="186" spans="1:16" ht="12" thickBot="1">
      <c r="C186" s="8"/>
      <c r="K186" s="7"/>
    </row>
    <row r="187" spans="1:16" s="2" customFormat="1" ht="22.5" customHeight="1" thickBot="1">
      <c r="A187" s="1"/>
      <c r="E187" s="365" t="s">
        <v>407</v>
      </c>
      <c r="F187" s="366"/>
      <c r="G187" s="69" t="s">
        <v>668</v>
      </c>
      <c r="H187" s="362" t="s">
        <v>4</v>
      </c>
      <c r="I187" s="363"/>
      <c r="J187" s="364"/>
      <c r="K187" s="69" t="s">
        <v>668</v>
      </c>
      <c r="L187" s="97">
        <f>SUM(L175:L186)</f>
        <v>483244190.60273975</v>
      </c>
      <c r="M187" s="97">
        <f>SUM(M175:M186)</f>
        <v>662801902.03993964</v>
      </c>
      <c r="N187" s="97">
        <f>SUM(N175:N186)</f>
        <v>145748567.74466306</v>
      </c>
      <c r="O187" s="97">
        <f>SUM(O175:O186)</f>
        <v>1291794660.3873422</v>
      </c>
      <c r="P187" s="246"/>
    </row>
    <row r="188" spans="1:16">
      <c r="C188" s="8"/>
      <c r="K188" s="7"/>
      <c r="M188" s="88">
        <f>SUM(M187:N187)</f>
        <v>808550469.78460264</v>
      </c>
    </row>
    <row r="189" spans="1:16">
      <c r="C189" s="8"/>
      <c r="K189" s="7"/>
      <c r="M189" s="234"/>
    </row>
    <row r="190" spans="1:16">
      <c r="C190" s="8"/>
      <c r="K190" s="7"/>
    </row>
    <row r="191" spans="1:16" ht="12" thickBot="1">
      <c r="C191" s="8"/>
      <c r="K191" s="7"/>
    </row>
    <row r="192" spans="1:16" s="2" customFormat="1" ht="28.5" customHeight="1" thickBot="1">
      <c r="A192" s="1"/>
      <c r="B192" s="172" t="s">
        <v>305</v>
      </c>
      <c r="C192" s="173" t="s">
        <v>306</v>
      </c>
      <c r="D192" s="172" t="s">
        <v>732</v>
      </c>
      <c r="E192" s="173" t="s">
        <v>307</v>
      </c>
      <c r="F192" s="172" t="s">
        <v>308</v>
      </c>
      <c r="G192" s="199" t="s">
        <v>741</v>
      </c>
      <c r="H192" s="174" t="s">
        <v>309</v>
      </c>
      <c r="I192" s="172" t="s">
        <v>310</v>
      </c>
      <c r="J192" s="172" t="s">
        <v>311</v>
      </c>
      <c r="K192" s="172" t="s">
        <v>312</v>
      </c>
      <c r="L192" s="175" t="s">
        <v>313</v>
      </c>
      <c r="M192" s="175" t="s">
        <v>3</v>
      </c>
      <c r="N192" s="175" t="s">
        <v>5</v>
      </c>
      <c r="O192" s="175" t="s">
        <v>314</v>
      </c>
      <c r="P192" s="231"/>
    </row>
    <row r="193" spans="1:16" s="2" customFormat="1" ht="15.75" customHeight="1">
      <c r="A193" s="1"/>
      <c r="B193" s="269" t="s">
        <v>550</v>
      </c>
      <c r="C193" s="270"/>
      <c r="D193" s="270"/>
      <c r="E193" s="270"/>
      <c r="F193" s="270"/>
      <c r="G193" s="271"/>
      <c r="H193" s="50" t="s">
        <v>315</v>
      </c>
      <c r="I193" s="277" t="s">
        <v>550</v>
      </c>
      <c r="J193" s="278"/>
      <c r="K193" s="53" t="s">
        <v>315</v>
      </c>
      <c r="L193" s="227"/>
      <c r="M193" s="228"/>
      <c r="N193" s="228"/>
      <c r="O193" s="229" t="s">
        <v>510</v>
      </c>
      <c r="P193" s="231"/>
    </row>
    <row r="194" spans="1:16" ht="25.5" customHeight="1">
      <c r="B194" s="25">
        <v>1</v>
      </c>
      <c r="C194" s="87" t="s">
        <v>725</v>
      </c>
      <c r="D194" s="25"/>
      <c r="E194" s="25" t="s">
        <v>397</v>
      </c>
      <c r="F194" s="25" t="s">
        <v>297</v>
      </c>
      <c r="G194" s="25"/>
      <c r="H194" s="20">
        <v>1605</v>
      </c>
      <c r="I194" s="19" t="s">
        <v>395</v>
      </c>
      <c r="J194" s="19" t="s">
        <v>7</v>
      </c>
      <c r="K194" s="21">
        <v>802.5</v>
      </c>
      <c r="L194" s="27">
        <v>80250000.000000015</v>
      </c>
      <c r="M194" s="27">
        <v>120479127.46744834</v>
      </c>
      <c r="N194" s="27">
        <v>90662973.244880453</v>
      </c>
      <c r="O194" s="54">
        <f>SUM(L194:N194)</f>
        <v>291392100.71232879</v>
      </c>
    </row>
    <row r="195" spans="1:16" ht="27" customHeight="1">
      <c r="B195" s="19">
        <v>2</v>
      </c>
      <c r="C195" s="35" t="s">
        <v>726</v>
      </c>
      <c r="D195" s="19"/>
      <c r="E195" s="19" t="s">
        <v>397</v>
      </c>
      <c r="F195" s="19" t="s">
        <v>408</v>
      </c>
      <c r="G195" s="19"/>
      <c r="H195" s="20">
        <v>55.02</v>
      </c>
      <c r="I195" s="19" t="s">
        <v>356</v>
      </c>
      <c r="J195" s="19" t="s">
        <v>0</v>
      </c>
      <c r="K195" s="21">
        <v>55.02</v>
      </c>
      <c r="L195" s="22">
        <v>5502000.0000000149</v>
      </c>
      <c r="M195" s="22">
        <v>41268802.654328004</v>
      </c>
      <c r="N195" s="22">
        <v>38341243.885398015</v>
      </c>
      <c r="O195" s="54">
        <f>SUM(L195:N195)</f>
        <v>85112046.539726034</v>
      </c>
    </row>
    <row r="196" spans="1:16" ht="22.5" customHeight="1">
      <c r="B196" s="265">
        <v>3</v>
      </c>
      <c r="C196" s="282" t="s">
        <v>727</v>
      </c>
      <c r="D196" s="55"/>
      <c r="E196" s="265" t="s">
        <v>397</v>
      </c>
      <c r="F196" s="19" t="s">
        <v>294</v>
      </c>
      <c r="G196" s="265"/>
      <c r="H196" s="274">
        <v>1337</v>
      </c>
      <c r="I196" s="19" t="s">
        <v>255</v>
      </c>
      <c r="J196" s="19" t="s">
        <v>0</v>
      </c>
      <c r="K196" s="21">
        <v>668.5</v>
      </c>
      <c r="L196" s="22">
        <v>66850000</v>
      </c>
      <c r="M196" s="22">
        <v>156335983.47779715</v>
      </c>
      <c r="N196" s="22">
        <v>142419357.74138093</v>
      </c>
      <c r="O196" s="54">
        <f>SUM(L196:N196)</f>
        <v>365605341.21917808</v>
      </c>
    </row>
    <row r="197" spans="1:16" ht="22.5" customHeight="1">
      <c r="B197" s="267"/>
      <c r="C197" s="283"/>
      <c r="D197" s="25"/>
      <c r="E197" s="267"/>
      <c r="F197" s="19" t="s">
        <v>293</v>
      </c>
      <c r="G197" s="267"/>
      <c r="H197" s="275"/>
      <c r="I197" s="19" t="s">
        <v>396</v>
      </c>
      <c r="J197" s="19" t="s">
        <v>7</v>
      </c>
      <c r="K197" s="21">
        <v>668.5</v>
      </c>
      <c r="L197" s="22">
        <v>66850000</v>
      </c>
      <c r="M197" s="22">
        <v>152817813.17715761</v>
      </c>
      <c r="N197" s="22">
        <v>141547128.93243143</v>
      </c>
      <c r="O197" s="54">
        <f>SUM(L197:N197)</f>
        <v>361214942.10958904</v>
      </c>
    </row>
    <row r="198" spans="1:16" ht="12" thickBot="1">
      <c r="C198" s="8"/>
      <c r="K198" s="7"/>
    </row>
    <row r="199" spans="1:16" s="2" customFormat="1" ht="22.5" customHeight="1" thickBot="1">
      <c r="A199" s="1"/>
      <c r="E199" s="365" t="s">
        <v>397</v>
      </c>
      <c r="F199" s="366"/>
      <c r="G199" s="69" t="s">
        <v>668</v>
      </c>
      <c r="H199" s="362" t="s">
        <v>4</v>
      </c>
      <c r="I199" s="363"/>
      <c r="J199" s="364"/>
      <c r="K199" s="69" t="s">
        <v>668</v>
      </c>
      <c r="L199" s="97">
        <f>SUM(L194:L198)</f>
        <v>219452000.00000003</v>
      </c>
      <c r="M199" s="97">
        <f>SUM(M194:M198)</f>
        <v>470901726.77673113</v>
      </c>
      <c r="N199" s="97">
        <f>SUM(N194:N198)</f>
        <v>412970703.80409086</v>
      </c>
      <c r="O199" s="97">
        <f>SUM(O194:O198)</f>
        <v>1103324430.580822</v>
      </c>
      <c r="P199" s="246"/>
    </row>
    <row r="200" spans="1:16">
      <c r="C200" s="8"/>
      <c r="K200" s="7"/>
      <c r="M200" s="88">
        <f>SUM(M199:N199)</f>
        <v>883872430.58082199</v>
      </c>
    </row>
    <row r="201" spans="1:16">
      <c r="C201" s="8"/>
      <c r="K201" s="7"/>
      <c r="M201" s="234"/>
    </row>
    <row r="202" spans="1:16">
      <c r="C202" s="8"/>
      <c r="K202" s="7"/>
    </row>
    <row r="203" spans="1:16" ht="12" thickBot="1">
      <c r="C203" s="8"/>
      <c r="K203" s="7"/>
    </row>
    <row r="204" spans="1:16" s="2" customFormat="1" ht="28.5" customHeight="1" thickBot="1">
      <c r="A204" s="1"/>
      <c r="B204" s="172" t="s">
        <v>305</v>
      </c>
      <c r="C204" s="173" t="s">
        <v>306</v>
      </c>
      <c r="D204" s="172" t="s">
        <v>732</v>
      </c>
      <c r="E204" s="173" t="s">
        <v>307</v>
      </c>
      <c r="F204" s="172" t="s">
        <v>308</v>
      </c>
      <c r="G204" s="199" t="s">
        <v>741</v>
      </c>
      <c r="H204" s="174" t="s">
        <v>309</v>
      </c>
      <c r="I204" s="172" t="s">
        <v>310</v>
      </c>
      <c r="J204" s="172" t="s">
        <v>311</v>
      </c>
      <c r="K204" s="172" t="s">
        <v>312</v>
      </c>
      <c r="L204" s="175" t="s">
        <v>313</v>
      </c>
      <c r="M204" s="175" t="s">
        <v>3</v>
      </c>
      <c r="N204" s="175" t="s">
        <v>5</v>
      </c>
      <c r="O204" s="175" t="s">
        <v>314</v>
      </c>
      <c r="P204" s="231"/>
    </row>
    <row r="205" spans="1:16" s="2" customFormat="1" ht="15.75" customHeight="1">
      <c r="A205" s="1"/>
      <c r="B205" s="269" t="s">
        <v>550</v>
      </c>
      <c r="C205" s="270"/>
      <c r="D205" s="270"/>
      <c r="E205" s="270"/>
      <c r="F205" s="270"/>
      <c r="G205" s="271"/>
      <c r="H205" s="50" t="s">
        <v>315</v>
      </c>
      <c r="I205" s="277" t="s">
        <v>550</v>
      </c>
      <c r="J205" s="278"/>
      <c r="K205" s="51" t="s">
        <v>315</v>
      </c>
      <c r="L205" s="227"/>
      <c r="M205" s="228"/>
      <c r="N205" s="228"/>
      <c r="O205" s="229" t="s">
        <v>510</v>
      </c>
      <c r="P205" s="231"/>
    </row>
    <row r="206" spans="1:16" ht="22.5" customHeight="1">
      <c r="B206" s="265">
        <v>1</v>
      </c>
      <c r="C206" s="282" t="s">
        <v>728</v>
      </c>
      <c r="D206" s="55"/>
      <c r="E206" s="301" t="s">
        <v>404</v>
      </c>
      <c r="F206" s="25" t="s">
        <v>244</v>
      </c>
      <c r="G206" s="265"/>
      <c r="H206" s="274">
        <v>1143.75</v>
      </c>
      <c r="I206" s="19" t="s">
        <v>245</v>
      </c>
      <c r="J206" s="19" t="s">
        <v>0</v>
      </c>
      <c r="K206" s="21">
        <v>571.875</v>
      </c>
      <c r="L206" s="27">
        <v>57024623.520547986</v>
      </c>
      <c r="M206" s="27">
        <v>113152166.71588102</v>
      </c>
      <c r="N206" s="27">
        <v>108893167.91425595</v>
      </c>
      <c r="O206" s="54">
        <f t="shared" ref="O206:O218" si="8">SUM(L206:N206)</f>
        <v>279069958.15068495</v>
      </c>
    </row>
    <row r="207" spans="1:16" ht="22.5" customHeight="1">
      <c r="B207" s="267"/>
      <c r="C207" s="283"/>
      <c r="D207" s="25"/>
      <c r="E207" s="301"/>
      <c r="F207" s="19" t="s">
        <v>246</v>
      </c>
      <c r="G207" s="267"/>
      <c r="H207" s="275"/>
      <c r="I207" s="19" t="s">
        <v>398</v>
      </c>
      <c r="J207" s="19" t="s">
        <v>7</v>
      </c>
      <c r="K207" s="21">
        <v>571.875</v>
      </c>
      <c r="L207" s="22">
        <v>57187500</v>
      </c>
      <c r="M207" s="22">
        <v>173559096.7791028</v>
      </c>
      <c r="N207" s="22">
        <v>154382804.63185608</v>
      </c>
      <c r="O207" s="54">
        <f t="shared" si="8"/>
        <v>385129401.41095889</v>
      </c>
    </row>
    <row r="208" spans="1:16" ht="38.25" customHeight="1">
      <c r="B208" s="19">
        <v>2</v>
      </c>
      <c r="C208" s="35" t="s">
        <v>729</v>
      </c>
      <c r="D208" s="19"/>
      <c r="E208" s="19" t="s">
        <v>404</v>
      </c>
      <c r="F208" s="19" t="s">
        <v>156</v>
      </c>
      <c r="G208" s="19"/>
      <c r="H208" s="20">
        <v>1348.8</v>
      </c>
      <c r="I208" s="19" t="s">
        <v>402</v>
      </c>
      <c r="J208" s="19" t="s">
        <v>0</v>
      </c>
      <c r="K208" s="21">
        <v>1348.8</v>
      </c>
      <c r="L208" s="22">
        <v>0</v>
      </c>
      <c r="M208" s="22">
        <v>0</v>
      </c>
      <c r="N208" s="22">
        <v>0</v>
      </c>
      <c r="O208" s="54">
        <f t="shared" si="8"/>
        <v>0</v>
      </c>
    </row>
    <row r="209" spans="1:16" ht="38.25" customHeight="1">
      <c r="B209" s="19">
        <v>3</v>
      </c>
      <c r="C209" s="35" t="s">
        <v>800</v>
      </c>
      <c r="D209" s="19">
        <v>51901</v>
      </c>
      <c r="E209" s="19" t="s">
        <v>404</v>
      </c>
      <c r="F209" s="19" t="s">
        <v>160</v>
      </c>
      <c r="G209" s="19" t="s">
        <v>657</v>
      </c>
      <c r="H209" s="20">
        <v>4409.2700000000004</v>
      </c>
      <c r="I209" s="19" t="s">
        <v>403</v>
      </c>
      <c r="J209" s="19" t="s">
        <v>0</v>
      </c>
      <c r="K209" s="21">
        <v>4409.2700000000004</v>
      </c>
      <c r="L209" s="22">
        <v>8.5205473005771637E-2</v>
      </c>
      <c r="M209" s="22">
        <v>0</v>
      </c>
      <c r="N209" s="22">
        <v>0</v>
      </c>
      <c r="O209" s="54">
        <f t="shared" si="8"/>
        <v>8.5205473005771637E-2</v>
      </c>
    </row>
    <row r="210" spans="1:16" ht="22.5" customHeight="1">
      <c r="B210" s="265">
        <v>4</v>
      </c>
      <c r="C210" s="282" t="s">
        <v>760</v>
      </c>
      <c r="D210" s="265"/>
      <c r="E210" s="265" t="s">
        <v>404</v>
      </c>
      <c r="F210" s="19" t="s">
        <v>170</v>
      </c>
      <c r="G210" s="265"/>
      <c r="H210" s="274">
        <v>2118.88</v>
      </c>
      <c r="I210" s="23">
        <v>42391</v>
      </c>
      <c r="J210" s="19" t="s">
        <v>0</v>
      </c>
      <c r="K210" s="21">
        <v>1059.0899999999999</v>
      </c>
      <c r="L210" s="22">
        <v>0</v>
      </c>
      <c r="M210" s="22">
        <v>0</v>
      </c>
      <c r="N210" s="22">
        <v>0</v>
      </c>
      <c r="O210" s="54">
        <f t="shared" si="8"/>
        <v>0</v>
      </c>
    </row>
    <row r="211" spans="1:16" ht="22.5" customHeight="1">
      <c r="B211" s="266"/>
      <c r="C211" s="307"/>
      <c r="D211" s="267"/>
      <c r="E211" s="266"/>
      <c r="F211" s="19" t="s">
        <v>171</v>
      </c>
      <c r="G211" s="267"/>
      <c r="H211" s="275"/>
      <c r="I211" s="23">
        <v>42523</v>
      </c>
      <c r="J211" s="19" t="s">
        <v>7</v>
      </c>
      <c r="K211" s="21">
        <v>1059.79</v>
      </c>
      <c r="L211" s="22">
        <v>0</v>
      </c>
      <c r="M211" s="22">
        <v>0</v>
      </c>
      <c r="N211" s="22">
        <v>0</v>
      </c>
      <c r="O211" s="54">
        <f t="shared" si="8"/>
        <v>0</v>
      </c>
    </row>
    <row r="212" spans="1:16" ht="22.5" customHeight="1">
      <c r="B212" s="301">
        <v>5</v>
      </c>
      <c r="C212" s="373" t="s">
        <v>730</v>
      </c>
      <c r="D212" s="375" t="s">
        <v>754</v>
      </c>
      <c r="E212" s="301" t="s">
        <v>404</v>
      </c>
      <c r="F212" s="19" t="s">
        <v>186</v>
      </c>
      <c r="G212" s="265" t="s">
        <v>657</v>
      </c>
      <c r="H212" s="20">
        <v>3040.24</v>
      </c>
      <c r="I212" s="23">
        <v>42825</v>
      </c>
      <c r="J212" s="19" t="s">
        <v>0</v>
      </c>
      <c r="K212" s="21">
        <v>480.06</v>
      </c>
      <c r="L212" s="22">
        <v>0</v>
      </c>
      <c r="M212" s="22">
        <v>0</v>
      </c>
      <c r="N212" s="22">
        <v>0</v>
      </c>
      <c r="O212" s="54">
        <f t="shared" si="8"/>
        <v>0</v>
      </c>
    </row>
    <row r="213" spans="1:16" ht="22.5" customHeight="1">
      <c r="B213" s="301"/>
      <c r="C213" s="374"/>
      <c r="D213" s="376"/>
      <c r="E213" s="301"/>
      <c r="F213" s="19" t="s">
        <v>187</v>
      </c>
      <c r="G213" s="267"/>
      <c r="H213" s="20">
        <v>3040.24</v>
      </c>
      <c r="I213" s="23">
        <v>42951</v>
      </c>
      <c r="J213" s="19" t="s">
        <v>7</v>
      </c>
      <c r="K213" s="21">
        <v>2560.1799999999998</v>
      </c>
      <c r="L213" s="22">
        <v>0</v>
      </c>
      <c r="M213" s="22">
        <v>-1.0888344411980616E-2</v>
      </c>
      <c r="N213" s="22">
        <v>1.0888344411980616E-2</v>
      </c>
      <c r="O213" s="54">
        <f t="shared" si="8"/>
        <v>0</v>
      </c>
    </row>
    <row r="214" spans="1:16" ht="39" customHeight="1">
      <c r="B214" s="55">
        <v>6</v>
      </c>
      <c r="C214" s="35" t="s">
        <v>739</v>
      </c>
      <c r="D214" s="19">
        <v>59901</v>
      </c>
      <c r="E214" s="19" t="s">
        <v>404</v>
      </c>
      <c r="F214" s="19" t="s">
        <v>188</v>
      </c>
      <c r="G214" s="182"/>
      <c r="H214" s="21">
        <v>3203.64</v>
      </c>
      <c r="I214" s="23">
        <v>42985</v>
      </c>
      <c r="J214" s="19" t="s">
        <v>0</v>
      </c>
      <c r="K214" s="21">
        <v>3203.64</v>
      </c>
      <c r="L214" s="22">
        <v>0</v>
      </c>
      <c r="M214" s="22">
        <v>0</v>
      </c>
      <c r="N214" s="22">
        <v>0</v>
      </c>
      <c r="O214" s="54">
        <f t="shared" si="8"/>
        <v>0</v>
      </c>
    </row>
    <row r="215" spans="1:16" ht="28.5" customHeight="1">
      <c r="B215" s="265">
        <v>7</v>
      </c>
      <c r="C215" s="309" t="s">
        <v>752</v>
      </c>
      <c r="D215" s="22"/>
      <c r="E215" s="19" t="s">
        <v>404</v>
      </c>
      <c r="F215" s="19" t="s">
        <v>189</v>
      </c>
      <c r="G215" s="19"/>
      <c r="H215" s="392">
        <v>1830</v>
      </c>
      <c r="I215" s="23">
        <v>42990</v>
      </c>
      <c r="J215" s="19" t="s">
        <v>0</v>
      </c>
      <c r="K215" s="21">
        <v>565.07000000000005</v>
      </c>
      <c r="L215" s="22">
        <v>22602882.58617945</v>
      </c>
      <c r="M215" s="22">
        <v>9408085.1521926038</v>
      </c>
      <c r="N215" s="22">
        <v>1392158.2993498622</v>
      </c>
      <c r="O215" s="54">
        <f t="shared" si="8"/>
        <v>33403126.037721917</v>
      </c>
    </row>
    <row r="216" spans="1:16" ht="28.5" customHeight="1">
      <c r="B216" s="267"/>
      <c r="C216" s="310"/>
      <c r="D216" s="25"/>
      <c r="E216" s="55" t="s">
        <v>404</v>
      </c>
      <c r="F216" s="19" t="s">
        <v>763</v>
      </c>
      <c r="G216" s="25"/>
      <c r="H216" s="393"/>
      <c r="I216" s="23">
        <v>43060</v>
      </c>
      <c r="J216" s="19" t="s">
        <v>7</v>
      </c>
      <c r="K216" s="21">
        <v>1264.93</v>
      </c>
      <c r="L216" s="22">
        <v>51304964.72829999</v>
      </c>
      <c r="M216" s="22">
        <v>20811202.011285424</v>
      </c>
      <c r="N216" s="22">
        <v>3165822.9996077213</v>
      </c>
      <c r="O216" s="54">
        <f t="shared" si="8"/>
        <v>75281989.739193141</v>
      </c>
    </row>
    <row r="217" spans="1:16" ht="25.5" customHeight="1">
      <c r="B217" s="265">
        <v>8</v>
      </c>
      <c r="C217" s="373" t="s">
        <v>731</v>
      </c>
      <c r="D217" s="343">
        <v>46301</v>
      </c>
      <c r="E217" s="265" t="s">
        <v>404</v>
      </c>
      <c r="F217" s="19" t="s">
        <v>192</v>
      </c>
      <c r="G217" s="265" t="s">
        <v>657</v>
      </c>
      <c r="H217" s="274">
        <v>2216.7199999999998</v>
      </c>
      <c r="I217" s="23" t="s">
        <v>541</v>
      </c>
      <c r="J217" s="19" t="s">
        <v>0</v>
      </c>
      <c r="K217" s="21">
        <v>1856.18</v>
      </c>
      <c r="L217" s="22">
        <v>0</v>
      </c>
      <c r="M217" s="22">
        <v>0</v>
      </c>
      <c r="N217" s="22">
        <v>0</v>
      </c>
      <c r="O217" s="54">
        <f t="shared" si="8"/>
        <v>0</v>
      </c>
    </row>
    <row r="218" spans="1:16" ht="25.5" customHeight="1">
      <c r="B218" s="267"/>
      <c r="C218" s="374"/>
      <c r="D218" s="345"/>
      <c r="E218" s="267"/>
      <c r="F218" s="19" t="s">
        <v>193</v>
      </c>
      <c r="G218" s="267"/>
      <c r="H218" s="275"/>
      <c r="I218" s="23" t="s">
        <v>540</v>
      </c>
      <c r="J218" s="19" t="s">
        <v>7</v>
      </c>
      <c r="K218" s="21">
        <v>360.54</v>
      </c>
      <c r="L218" s="22">
        <v>0</v>
      </c>
      <c r="M218" s="22">
        <v>0</v>
      </c>
      <c r="N218" s="22">
        <v>0</v>
      </c>
      <c r="O218" s="54">
        <f t="shared" si="8"/>
        <v>0</v>
      </c>
    </row>
    <row r="219" spans="1:16" ht="22.5" customHeight="1">
      <c r="B219" s="265">
        <v>9</v>
      </c>
      <c r="C219" s="373" t="s">
        <v>793</v>
      </c>
      <c r="D219" s="186"/>
      <c r="E219" s="265" t="s">
        <v>404</v>
      </c>
      <c r="F219" s="19" t="s">
        <v>194</v>
      </c>
      <c r="G219" s="55"/>
      <c r="H219" s="274">
        <v>2268.85</v>
      </c>
      <c r="I219" s="23" t="s">
        <v>794</v>
      </c>
      <c r="J219" s="19" t="s">
        <v>0</v>
      </c>
      <c r="K219" s="21">
        <v>1426.46</v>
      </c>
      <c r="L219" s="22">
        <v>0</v>
      </c>
      <c r="M219" s="22">
        <v>0</v>
      </c>
      <c r="N219" s="22">
        <v>0</v>
      </c>
      <c r="O219" s="54">
        <f>SUM(L219:N219)</f>
        <v>0</v>
      </c>
    </row>
    <row r="220" spans="1:16" ht="22.5" customHeight="1">
      <c r="B220" s="267"/>
      <c r="C220" s="374"/>
      <c r="D220" s="188"/>
      <c r="E220" s="267"/>
      <c r="F220" s="19" t="s">
        <v>195</v>
      </c>
      <c r="G220" s="25"/>
      <c r="H220" s="275"/>
      <c r="I220" s="23" t="s">
        <v>515</v>
      </c>
      <c r="J220" s="19" t="s">
        <v>7</v>
      </c>
      <c r="K220" s="21">
        <v>842.39</v>
      </c>
      <c r="L220" s="22">
        <v>0</v>
      </c>
      <c r="M220" s="22">
        <v>0</v>
      </c>
      <c r="N220" s="22">
        <v>0</v>
      </c>
      <c r="O220" s="54">
        <f>SUM(L220:N220)</f>
        <v>0</v>
      </c>
    </row>
    <row r="221" spans="1:16" ht="22.5" customHeight="1">
      <c r="B221" s="265">
        <v>10</v>
      </c>
      <c r="C221" s="386" t="s">
        <v>795</v>
      </c>
      <c r="D221" s="186"/>
      <c r="E221" s="265" t="s">
        <v>404</v>
      </c>
      <c r="F221" s="19" t="s">
        <v>199</v>
      </c>
      <c r="G221" s="19"/>
      <c r="H221" s="20" t="s">
        <v>550</v>
      </c>
      <c r="I221" s="23" t="s">
        <v>535</v>
      </c>
      <c r="J221" s="19" t="s">
        <v>0</v>
      </c>
      <c r="K221" s="21">
        <v>624.28</v>
      </c>
      <c r="L221" s="22">
        <v>0</v>
      </c>
      <c r="M221" s="22">
        <v>0</v>
      </c>
      <c r="N221" s="22">
        <v>0</v>
      </c>
      <c r="O221" s="54">
        <f>SUM(L221:N221)</f>
        <v>0</v>
      </c>
    </row>
    <row r="222" spans="1:16" ht="22.5" customHeight="1">
      <c r="B222" s="267"/>
      <c r="C222" s="387"/>
      <c r="D222" s="188"/>
      <c r="E222" s="267"/>
      <c r="F222" s="19" t="s">
        <v>200</v>
      </c>
      <c r="G222" s="19"/>
      <c r="H222" s="20" t="s">
        <v>550</v>
      </c>
      <c r="I222" s="23" t="s">
        <v>796</v>
      </c>
      <c r="J222" s="19" t="s">
        <v>7</v>
      </c>
      <c r="K222" s="21">
        <v>118.79</v>
      </c>
      <c r="L222" s="22">
        <v>0</v>
      </c>
      <c r="M222" s="22">
        <v>0</v>
      </c>
      <c r="N222" s="22">
        <v>0</v>
      </c>
      <c r="O222" s="54">
        <f>SUM(L222:N222)</f>
        <v>0</v>
      </c>
    </row>
    <row r="223" spans="1:16" ht="12" thickBot="1"/>
    <row r="224" spans="1:16" s="2" customFormat="1" ht="22.5" customHeight="1" thickBot="1">
      <c r="A224" s="1"/>
      <c r="E224" s="365" t="s">
        <v>404</v>
      </c>
      <c r="F224" s="366"/>
      <c r="G224" s="69" t="s">
        <v>668</v>
      </c>
      <c r="H224" s="362" t="s">
        <v>4</v>
      </c>
      <c r="I224" s="363"/>
      <c r="J224" s="364"/>
      <c r="K224" s="69" t="s">
        <v>668</v>
      </c>
      <c r="L224" s="97">
        <f>SUM(L206:L223)</f>
        <v>188119970.92023289</v>
      </c>
      <c r="M224" s="97">
        <f>SUM(M206:M223)</f>
        <v>316930550.64757347</v>
      </c>
      <c r="N224" s="97">
        <f>SUM(N206:N223)</f>
        <v>267833953.85595796</v>
      </c>
      <c r="O224" s="97">
        <f>SUM(O206:O223)</f>
        <v>772884475.42376423</v>
      </c>
      <c r="P224" s="246"/>
    </row>
    <row r="225" spans="1:16">
      <c r="M225" s="88">
        <f>SUM(M224:N224)</f>
        <v>584764504.50353146</v>
      </c>
    </row>
    <row r="226" spans="1:16"/>
    <row r="227" spans="1:16"/>
    <row r="228" spans="1:16" ht="12" thickBot="1"/>
    <row r="229" spans="1:16" s="2" customFormat="1" ht="28.5" customHeight="1" thickBot="1">
      <c r="A229" s="1"/>
      <c r="B229" s="172" t="s">
        <v>305</v>
      </c>
      <c r="C229" s="173" t="s">
        <v>306</v>
      </c>
      <c r="D229" s="172" t="s">
        <v>732</v>
      </c>
      <c r="E229" s="173" t="s">
        <v>307</v>
      </c>
      <c r="F229" s="172" t="s">
        <v>308</v>
      </c>
      <c r="G229" s="199" t="s">
        <v>741</v>
      </c>
      <c r="H229" s="174" t="s">
        <v>309</v>
      </c>
      <c r="I229" s="172" t="s">
        <v>310</v>
      </c>
      <c r="J229" s="172" t="s">
        <v>311</v>
      </c>
      <c r="K229" s="172" t="s">
        <v>312</v>
      </c>
      <c r="L229" s="175" t="s">
        <v>313</v>
      </c>
      <c r="M229" s="175" t="s">
        <v>3</v>
      </c>
      <c r="N229" s="175" t="s">
        <v>5</v>
      </c>
      <c r="O229" s="175" t="s">
        <v>314</v>
      </c>
      <c r="P229" s="231"/>
    </row>
    <row r="230" spans="1:16" s="2" customFormat="1" ht="15.75" customHeight="1">
      <c r="A230" s="1"/>
      <c r="B230" s="269" t="s">
        <v>550</v>
      </c>
      <c r="C230" s="270"/>
      <c r="D230" s="270"/>
      <c r="E230" s="270"/>
      <c r="F230" s="270"/>
      <c r="G230" s="271"/>
      <c r="H230" s="50" t="s">
        <v>315</v>
      </c>
      <c r="I230" s="277" t="s">
        <v>550</v>
      </c>
      <c r="J230" s="278"/>
      <c r="K230" s="51" t="s">
        <v>315</v>
      </c>
      <c r="L230" s="227"/>
      <c r="M230" s="228"/>
      <c r="N230" s="228"/>
      <c r="O230" s="229" t="s">
        <v>510</v>
      </c>
      <c r="P230" s="231"/>
    </row>
    <row r="231" spans="1:16" ht="22.5">
      <c r="B231" s="19">
        <v>1</v>
      </c>
      <c r="C231" s="35" t="s">
        <v>636</v>
      </c>
      <c r="D231" s="19"/>
      <c r="E231" s="19" t="s">
        <v>406</v>
      </c>
      <c r="F231" s="19" t="s">
        <v>157</v>
      </c>
      <c r="G231" s="19"/>
      <c r="H231" s="20">
        <v>376.4</v>
      </c>
      <c r="I231" s="19" t="s">
        <v>366</v>
      </c>
      <c r="J231" s="19" t="s">
        <v>0</v>
      </c>
      <c r="K231" s="21">
        <v>376.4</v>
      </c>
      <c r="L231" s="27">
        <v>37639999.999999844</v>
      </c>
      <c r="M231" s="27">
        <v>31355935.559163816</v>
      </c>
      <c r="N231" s="27">
        <v>7122647.8654937129</v>
      </c>
      <c r="O231" s="54">
        <f>SUM(L231:N231)</f>
        <v>76118583.424657375</v>
      </c>
    </row>
    <row r="232" spans="1:16" ht="12" thickBot="1">
      <c r="C232" s="8"/>
      <c r="K232" s="7"/>
    </row>
    <row r="233" spans="1:16" s="2" customFormat="1" ht="22.5" customHeight="1" thickBot="1">
      <c r="A233" s="1"/>
      <c r="E233" s="365" t="s">
        <v>406</v>
      </c>
      <c r="F233" s="366"/>
      <c r="G233" s="69" t="s">
        <v>668</v>
      </c>
      <c r="H233" s="362" t="s">
        <v>4</v>
      </c>
      <c r="I233" s="363"/>
      <c r="J233" s="364"/>
      <c r="K233" s="69" t="s">
        <v>668</v>
      </c>
      <c r="L233" s="97">
        <f>SUM(L231:L232)</f>
        <v>37639999.999999844</v>
      </c>
      <c r="M233" s="97">
        <f>SUM(M231:M232)</f>
        <v>31355935.559163816</v>
      </c>
      <c r="N233" s="97">
        <f>SUM(N231:N232)</f>
        <v>7122647.8654937129</v>
      </c>
      <c r="O233" s="97">
        <f>SUM(O231:O232)</f>
        <v>76118583.424657375</v>
      </c>
      <c r="P233" s="246"/>
    </row>
    <row r="234" spans="1:16">
      <c r="M234" s="88">
        <f>SUM(M233+N233)</f>
        <v>38478583.424657531</v>
      </c>
    </row>
    <row r="235" spans="1:16">
      <c r="M235" s="88">
        <f>SUM(M234:N234)</f>
        <v>38478583.424657531</v>
      </c>
    </row>
    <row r="236" spans="1:16">
      <c r="M236" s="88"/>
    </row>
    <row r="237" spans="1:16">
      <c r="M237" s="88"/>
    </row>
    <row r="238" spans="1:16" ht="12" thickBot="1"/>
    <row r="239" spans="1:16" s="2" customFormat="1" ht="22.5" customHeight="1" thickBot="1">
      <c r="A239" s="1"/>
      <c r="C239" s="377" t="s">
        <v>734</v>
      </c>
      <c r="D239" s="378"/>
      <c r="E239" s="379"/>
      <c r="F239" s="380"/>
      <c r="G239" s="1"/>
      <c r="H239" s="365" t="s">
        <v>463</v>
      </c>
      <c r="I239" s="385"/>
      <c r="J239" s="366"/>
      <c r="K239" s="69" t="s">
        <v>668</v>
      </c>
      <c r="L239" s="97">
        <f>SUM(L67+L99+L112+L126+L137+L152+L168+L187+L199+L224+L233)</f>
        <v>5194889022.5878038</v>
      </c>
      <c r="M239" s="97">
        <f>SUM(M67+M99+M112+M126+M137+M152+M168+M187+M199+M224+M233)</f>
        <v>8616267514.3205967</v>
      </c>
      <c r="N239" s="97">
        <f>SUM(N67+N99+N112+N126+N137+N152+N168+N187+N199+N224+N233)</f>
        <v>5764907626.0317078</v>
      </c>
      <c r="O239" s="97">
        <f>SUM(L239+M240)</f>
        <v>19576064162.940109</v>
      </c>
      <c r="P239" s="231"/>
    </row>
    <row r="240" spans="1:16" ht="22.5" customHeight="1" thickBot="1">
      <c r="C240" s="381"/>
      <c r="D240" s="382"/>
      <c r="E240" s="383"/>
      <c r="F240" s="384"/>
      <c r="H240" s="365" t="s">
        <v>509</v>
      </c>
      <c r="I240" s="385"/>
      <c r="J240" s="366"/>
      <c r="K240" s="288" t="s">
        <v>668</v>
      </c>
      <c r="L240" s="289"/>
      <c r="M240" s="98">
        <f>SUM(M239+N239)</f>
        <v>14381175140.352304</v>
      </c>
      <c r="N240" s="99"/>
      <c r="O240" s="91" t="s">
        <v>550</v>
      </c>
    </row>
    <row r="241"/>
    <row r="242"/>
    <row r="243"/>
    <row r="244"/>
    <row r="245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</sheetData>
  <mergeCells count="308">
    <mergeCell ref="B212:B213"/>
    <mergeCell ref="C212:C213"/>
    <mergeCell ref="H215:H216"/>
    <mergeCell ref="B122:B124"/>
    <mergeCell ref="C122:C124"/>
    <mergeCell ref="E122:E124"/>
    <mergeCell ref="B219:B220"/>
    <mergeCell ref="C219:C220"/>
    <mergeCell ref="E219:E220"/>
    <mergeCell ref="H219:H220"/>
    <mergeCell ref="G181:G182"/>
    <mergeCell ref="G183:G184"/>
    <mergeCell ref="G133:G134"/>
    <mergeCell ref="G175:G176"/>
    <mergeCell ref="G177:G178"/>
    <mergeCell ref="G179:G180"/>
    <mergeCell ref="G147:G149"/>
    <mergeCell ref="G159:G160"/>
    <mergeCell ref="G161:G162"/>
    <mergeCell ref="B159:B160"/>
    <mergeCell ref="E147:E149"/>
    <mergeCell ref="C147:C149"/>
    <mergeCell ref="B147:B149"/>
    <mergeCell ref="B177:B178"/>
    <mergeCell ref="E181:E182"/>
    <mergeCell ref="E183:E184"/>
    <mergeCell ref="B183:B184"/>
    <mergeCell ref="B181:B182"/>
    <mergeCell ref="B179:B180"/>
    <mergeCell ref="B193:G193"/>
    <mergeCell ref="B205:G205"/>
    <mergeCell ref="C179:C180"/>
    <mergeCell ref="E199:F199"/>
    <mergeCell ref="G22:G23"/>
    <mergeCell ref="G24:G25"/>
    <mergeCell ref="G26:G27"/>
    <mergeCell ref="G28:G29"/>
    <mergeCell ref="B31:B32"/>
    <mergeCell ref="C28:C29"/>
    <mergeCell ref="E28:E29"/>
    <mergeCell ref="B28:B29"/>
    <mergeCell ref="E26:E27"/>
    <mergeCell ref="B230:G230"/>
    <mergeCell ref="G55:G56"/>
    <mergeCell ref="G57:G58"/>
    <mergeCell ref="G59:G60"/>
    <mergeCell ref="B73:G73"/>
    <mergeCell ref="E76:E77"/>
    <mergeCell ref="C76:C77"/>
    <mergeCell ref="E87:E88"/>
    <mergeCell ref="B87:B88"/>
    <mergeCell ref="C89:C91"/>
    <mergeCell ref="B78:B80"/>
    <mergeCell ref="B43:B44"/>
    <mergeCell ref="E43:E44"/>
    <mergeCell ref="D43:D44"/>
    <mergeCell ref="C215:C216"/>
    <mergeCell ref="B215:B216"/>
    <mergeCell ref="B37:B38"/>
    <mergeCell ref="E37:E38"/>
    <mergeCell ref="E179:E180"/>
    <mergeCell ref="B40:B41"/>
    <mergeCell ref="C43:C44"/>
    <mergeCell ref="C6:C7"/>
    <mergeCell ref="E6:E7"/>
    <mergeCell ref="B6:B7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G20:G21"/>
    <mergeCell ref="E10:E11"/>
    <mergeCell ref="C14:C15"/>
    <mergeCell ref="B14:B15"/>
    <mergeCell ref="G144:G145"/>
    <mergeCell ref="C40:C41"/>
    <mergeCell ref="C47:C48"/>
    <mergeCell ref="B47:B48"/>
    <mergeCell ref="E47:E48"/>
    <mergeCell ref="E53:E54"/>
    <mergeCell ref="B53:B54"/>
    <mergeCell ref="B45:B46"/>
    <mergeCell ref="B55:B56"/>
    <mergeCell ref="C83:C84"/>
    <mergeCell ref="B64:B65"/>
    <mergeCell ref="C64:C65"/>
    <mergeCell ref="E64:E65"/>
    <mergeCell ref="C55:C56"/>
    <mergeCell ref="G109:G110"/>
    <mergeCell ref="B51:B52"/>
    <mergeCell ref="E67:F67"/>
    <mergeCell ref="C57:C58"/>
    <mergeCell ref="B57:B58"/>
    <mergeCell ref="E57:E58"/>
    <mergeCell ref="C59:C60"/>
    <mergeCell ref="B59:B60"/>
    <mergeCell ref="E59:E60"/>
    <mergeCell ref="B161:B162"/>
    <mergeCell ref="B89:B91"/>
    <mergeCell ref="B85:B86"/>
    <mergeCell ref="E55:E56"/>
    <mergeCell ref="E85:E86"/>
    <mergeCell ref="C53:C54"/>
    <mergeCell ref="C78:C80"/>
    <mergeCell ref="C87:C88"/>
    <mergeCell ref="C85:C86"/>
    <mergeCell ref="C51:C52"/>
    <mergeCell ref="B83:B84"/>
    <mergeCell ref="E109:E110"/>
    <mergeCell ref="C133:C134"/>
    <mergeCell ref="E112:F112"/>
    <mergeCell ref="E51:E52"/>
    <mergeCell ref="C106:C108"/>
    <mergeCell ref="B163:B164"/>
    <mergeCell ref="E152:F152"/>
    <mergeCell ref="C175:C176"/>
    <mergeCell ref="B133:B134"/>
    <mergeCell ref="B109:B110"/>
    <mergeCell ref="C109:C110"/>
    <mergeCell ref="G165:G166"/>
    <mergeCell ref="B144:B145"/>
    <mergeCell ref="E168:F168"/>
    <mergeCell ref="C165:C166"/>
    <mergeCell ref="C161:C162"/>
    <mergeCell ref="B165:B166"/>
    <mergeCell ref="C163:C164"/>
    <mergeCell ref="E163:E164"/>
    <mergeCell ref="E175:E176"/>
    <mergeCell ref="B175:B176"/>
    <mergeCell ref="E83:E84"/>
    <mergeCell ref="E161:E162"/>
    <mergeCell ref="E165:E166"/>
    <mergeCell ref="G163:G164"/>
    <mergeCell ref="C159:C160"/>
    <mergeCell ref="C144:C145"/>
    <mergeCell ref="E144:E145"/>
    <mergeCell ref="G85:G86"/>
    <mergeCell ref="E137:F137"/>
    <mergeCell ref="G94:G95"/>
    <mergeCell ref="E133:E134"/>
    <mergeCell ref="E126:F126"/>
    <mergeCell ref="E89:E91"/>
    <mergeCell ref="E106:E108"/>
    <mergeCell ref="E99:F99"/>
    <mergeCell ref="D144:D145"/>
    <mergeCell ref="G89:G91"/>
    <mergeCell ref="K240:L240"/>
    <mergeCell ref="C239:F240"/>
    <mergeCell ref="H239:J239"/>
    <mergeCell ref="H240:J240"/>
    <mergeCell ref="E233:F233"/>
    <mergeCell ref="H233:J233"/>
    <mergeCell ref="H152:J152"/>
    <mergeCell ref="H196:H197"/>
    <mergeCell ref="C177:C178"/>
    <mergeCell ref="C181:C182"/>
    <mergeCell ref="C183:C184"/>
    <mergeCell ref="D217:D218"/>
    <mergeCell ref="E217:E218"/>
    <mergeCell ref="H210:H211"/>
    <mergeCell ref="H206:H207"/>
    <mergeCell ref="G196:G197"/>
    <mergeCell ref="C206:C207"/>
    <mergeCell ref="G206:G207"/>
    <mergeCell ref="E206:E207"/>
    <mergeCell ref="C221:C222"/>
    <mergeCell ref="E221:E222"/>
    <mergeCell ref="C210:C211"/>
    <mergeCell ref="E210:E211"/>
    <mergeCell ref="C217:C218"/>
    <mergeCell ref="G210:G211"/>
    <mergeCell ref="G212:G213"/>
    <mergeCell ref="G217:G218"/>
    <mergeCell ref="I230:J230"/>
    <mergeCell ref="B174:G174"/>
    <mergeCell ref="E212:E213"/>
    <mergeCell ref="D210:D211"/>
    <mergeCell ref="D212:D213"/>
    <mergeCell ref="E224:F224"/>
    <mergeCell ref="H224:J224"/>
    <mergeCell ref="I205:J205"/>
    <mergeCell ref="B210:B211"/>
    <mergeCell ref="H217:H218"/>
    <mergeCell ref="B221:B222"/>
    <mergeCell ref="B196:B197"/>
    <mergeCell ref="C196:C197"/>
    <mergeCell ref="E196:E197"/>
    <mergeCell ref="E177:E178"/>
    <mergeCell ref="I193:J193"/>
    <mergeCell ref="H168:J168"/>
    <mergeCell ref="H175:H176"/>
    <mergeCell ref="H177:H178"/>
    <mergeCell ref="H179:H180"/>
    <mergeCell ref="H181:H182"/>
    <mergeCell ref="H183:H184"/>
    <mergeCell ref="H161:H162"/>
    <mergeCell ref="H10:H11"/>
    <mergeCell ref="H18:H19"/>
    <mergeCell ref="H22:H23"/>
    <mergeCell ref="H87:H88"/>
    <mergeCell ref="H99:J99"/>
    <mergeCell ref="H85:H86"/>
    <mergeCell ref="H14:H15"/>
    <mergeCell ref="H28:H29"/>
    <mergeCell ref="H47:H48"/>
    <mergeCell ref="H51:H52"/>
    <mergeCell ref="H40:H41"/>
    <mergeCell ref="H45:H46"/>
    <mergeCell ref="H76:H77"/>
    <mergeCell ref="B76:B77"/>
    <mergeCell ref="I5:J5"/>
    <mergeCell ref="I73:J73"/>
    <mergeCell ref="I105:J105"/>
    <mergeCell ref="I118:J118"/>
    <mergeCell ref="I132:J132"/>
    <mergeCell ref="C45:C46"/>
    <mergeCell ref="E45:E46"/>
    <mergeCell ref="C31:C32"/>
    <mergeCell ref="C37:C38"/>
    <mergeCell ref="G37:G38"/>
    <mergeCell ref="G40:G41"/>
    <mergeCell ref="G31:G32"/>
    <mergeCell ref="E78:E80"/>
    <mergeCell ref="D20:D21"/>
    <mergeCell ref="H112:J112"/>
    <mergeCell ref="G92:G93"/>
    <mergeCell ref="H20:H21"/>
    <mergeCell ref="B26:B27"/>
    <mergeCell ref="C26:C27"/>
    <mergeCell ref="H26:H27"/>
    <mergeCell ref="H126:J126"/>
    <mergeCell ref="B106:B108"/>
    <mergeCell ref="H89:H91"/>
    <mergeCell ref="G107:G108"/>
    <mergeCell ref="H57:H58"/>
    <mergeCell ref="E94:E95"/>
    <mergeCell ref="B105:G105"/>
    <mergeCell ref="B118:G118"/>
    <mergeCell ref="B132:G132"/>
    <mergeCell ref="B143:G143"/>
    <mergeCell ref="B158:G158"/>
    <mergeCell ref="C20:C21"/>
    <mergeCell ref="B22:B23"/>
    <mergeCell ref="C22:C23"/>
    <mergeCell ref="E22:E23"/>
    <mergeCell ref="B94:B95"/>
    <mergeCell ref="H31:H32"/>
    <mergeCell ref="H64:H65"/>
    <mergeCell ref="H59:H60"/>
    <mergeCell ref="H78:H80"/>
    <mergeCell ref="E31:E32"/>
    <mergeCell ref="E40:E41"/>
    <mergeCell ref="H16:H17"/>
    <mergeCell ref="E92:E93"/>
    <mergeCell ref="G87:G88"/>
    <mergeCell ref="G78:G80"/>
    <mergeCell ref="G43:G44"/>
    <mergeCell ref="G45:G46"/>
    <mergeCell ref="G47:G48"/>
    <mergeCell ref="G64:G65"/>
    <mergeCell ref="H83:H84"/>
    <mergeCell ref="H67:J67"/>
    <mergeCell ref="H53:H54"/>
    <mergeCell ref="H55:H56"/>
    <mergeCell ref="G76:G77"/>
    <mergeCell ref="G83:G84"/>
    <mergeCell ref="G53:G54"/>
    <mergeCell ref="G51:G52"/>
    <mergeCell ref="H24:H25"/>
    <mergeCell ref="H163:H164"/>
    <mergeCell ref="B217:B218"/>
    <mergeCell ref="E159:E160"/>
    <mergeCell ref="H107:H108"/>
    <mergeCell ref="H109:H110"/>
    <mergeCell ref="H94:H95"/>
    <mergeCell ref="H144:H145"/>
    <mergeCell ref="H92:H93"/>
    <mergeCell ref="H159:H160"/>
    <mergeCell ref="H137:J137"/>
    <mergeCell ref="H187:J187"/>
    <mergeCell ref="B206:B207"/>
    <mergeCell ref="H199:J199"/>
    <mergeCell ref="E187:F187"/>
    <mergeCell ref="H147:H149"/>
    <mergeCell ref="H133:H134"/>
    <mergeCell ref="B92:B93"/>
    <mergeCell ref="C92:C93"/>
    <mergeCell ref="H165:H166"/>
    <mergeCell ref="C94:C95"/>
    <mergeCell ref="I143:J143"/>
    <mergeCell ref="I158:J158"/>
    <mergeCell ref="I174:J174"/>
  </mergeCells>
  <dataValidations disablePrompts="1" count="19">
    <dataValidation allowBlank="1" showInputMessage="1" showErrorMessage="1" prompt="Ethanol X-70&#10;Mod DD-42,43&#10;Cogen IX-59" sqref="C221:C222"/>
    <dataValidation type="custom" allowBlank="1" showInputMessage="1" showErrorMessage="1" sqref="L224:O225 L67:O68 L99:O100 L168:O169 L187:O188 L152:O153 L137:O138 L126:O127 L112:O113 L199:O200 K239:O240 L233:O235">
      <formula1>" "</formula1>
    </dataValidation>
    <dataValidation allowBlank="1" showInputMessage="1" showErrorMessage="1" promptTitle="DCM" prompt="&#10;Cogen: XI-01, 02, 03, 04&#10;&#10;Mod: DD-37&#10;&#10;Ethanol: X-51, 59, 60" sqref="C97"/>
    <dataValidation allowBlank="1" showInputMessage="1" showErrorMessage="1" prompt="Cogen &#10;Simbholi Sugars&#10;V-66 &amp; 67&#10;VII-52 &amp; 53&#10;&#10;Chilwaria Sugar (unit of Simbholi)&#10;Mod Y-13 &amp; 14&#10;" sqref="C94:C95"/>
    <dataValidation type="custom" allowBlank="1" showInputMessage="1" showErrorMessage="1" promptTitle="Siddhi sugar &amp; allied ind ltd" prompt="&#10;Ehtanol - X-57, X-58, X-69&#10;Mod - DD-20, DD-21 " sqref="C64:C65">
      <formula1>" "</formula1>
    </dataValidation>
    <dataValidation allowBlank="1" showInputMessage="1" showErrorMessage="1" prompt="Mod&#10;AA-58, 60" sqref="C40:C41"/>
    <dataValidation allowBlank="1" showInputMessage="1" showErrorMessage="1" promptTitle="All Units" prompt="&#10;Mod - AA-65&#10;Cogen - IX-34" sqref="C61"/>
    <dataValidation allowBlank="1" showInputMessage="1" showErrorMessage="1" prompt="RamBabuPatil ssk&#10;&#10;Cogen&#10;(1) IX-61  (09-08-19)&#10;(2) IX-62  (09-08-19)&#10;&#10;Mod&#10;(3) AA-85  (09-08-21)&#10;(4) AA-86  (29-11-21)" sqref="C53:C54"/>
    <dataValidation allowBlank="1" showInputMessage="1" showErrorMessage="1" promptTitle="Vitthalrao ssk" prompt="&#10;Mod &gt; AA-75, 76&#10;Cogen &gt; IX-46, 47&#10; &#10;Mod Z-92, 93 is also Vithalrao shinde, (chk are they same group co.)" sqref="C47:C48"/>
    <dataValidation allowBlank="1" showInputMessage="1" showErrorMessage="1" promptTitle="yashwantrao" prompt="Mod: AA-67 &amp; 68&#10;&#10;software name - krishna ssk&#10;plant code - 14901" sqref="C43:C44"/>
    <dataValidation type="custom" allowBlank="1" showInputMessage="1" showErrorMessage="1" promptTitle="Saswad mali" prompt="&#10;Mod: AA-56&#10;Cogen: IX-28" sqref="C39">
      <formula1>" "</formula1>
    </dataValidation>
    <dataValidation allowBlank="1" showInputMessage="1" showErrorMessage="1" promptTitle="Shree Chhatrapati Sahu SSK ltd" prompt="&#10;Mod - AA-12, AA-91, AA-92&#10;Cogen - IX-64, IX-65" sqref="C57:C58"/>
    <dataValidation type="custom" allowBlank="1" showInputMessage="1" showErrorMessage="1" promptTitle="Shri Vighnhar SSK ltd." prompt="&#10;Mod - AA-51 &amp; AA-52&#10;Cane - X-91" sqref="C37:C38">
      <formula1>" "</formula1>
    </dataValidation>
    <dataValidation type="custom" allowBlank="1" showInputMessage="1" showErrorMessage="1" promptTitle="Sant Tukaram all Units" prompt="&#10;Cogen - IX-39 &amp; 40&#10;Mod - AA-82 &amp; 83" sqref="C51:C52">
      <formula1>" "</formula1>
    </dataValidation>
    <dataValidation allowBlank="1" showInputMessage="1" showErrorMessage="1" prompt="&#10;Cane CC-01, 02&#10;Mod AA-16&#10;Cogen IX-16" sqref="C34"/>
    <dataValidation type="custom" allowBlank="1" showInputMessage="1" showErrorMessage="1" promptTitle="Bhairavnath Sugar Works Ltd." prompt="&#10;Ethanol - X-49&#10;Cogen - VIII-69&#10;Mod - AA-06, 08&#10;Cane - CC-24, 25, 27, 28" sqref="C33">
      <formula1>" "</formula1>
    </dataValidation>
    <dataValidation allowBlank="1" showInputMessage="1" showErrorMessage="1" prompt="Cogen&#10;IX-91, VIII-73, VIII-74&#10;Mod &#10;Z-12, Z-13, DD-17, DD-18&#10;Ethanol&#10;X-01" sqref="C28:C29"/>
    <dataValidation allowBlank="1" showInputMessage="1" showErrorMessage="1" prompt="Mod - L-45, 47&#10;&#10;Mod - Z-55 is&#10;Godavari Biorefineries Ltd" sqref="C14:C15"/>
    <dataValidation allowBlank="1" showInputMessage="1" showErrorMessage="1" promptTitle="ajinkyatara ssk ltd" prompt="&#10;Mod: P-60, 61" sqref="C20:C21"/>
  </dataValidations>
  <pageMargins left="0.7" right="0.7" top="0.75" bottom="0.75" header="0.3" footer="0.3"/>
  <pageSetup scale="64" orientation="landscape" verticalDpi="0" r:id="rId1"/>
  <rowBreaks count="4" manualBreakCount="4">
    <brk id="36" max="16383" man="1"/>
    <brk id="71" max="16383" man="1"/>
    <brk id="141" max="16383" man="1"/>
    <brk id="1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P60"/>
  <sheetViews>
    <sheetView showGridLines="0" tabSelected="1" workbookViewId="0">
      <pane ySplit="2" topLeftCell="A6" activePane="bottomLeft" state="frozen"/>
      <selection pane="bottomLeft" activeCell="F40" sqref="F40"/>
    </sheetView>
  </sheetViews>
  <sheetFormatPr defaultColWidth="0" defaultRowHeight="14.25" zeroHeight="1"/>
  <cols>
    <col min="1" max="1" width="2.85546875" style="104" customWidth="1"/>
    <col min="2" max="2" width="6.42578125" style="104" customWidth="1"/>
    <col min="3" max="3" width="13.5703125" style="104" customWidth="1"/>
    <col min="4" max="6" width="15.5703125" style="108" bestFit="1" customWidth="1"/>
    <col min="7" max="7" width="2.85546875" style="104" customWidth="1"/>
    <col min="8" max="8" width="6.140625" style="104" customWidth="1"/>
    <col min="9" max="9" width="13.7109375" style="104" customWidth="1"/>
    <col min="10" max="10" width="15.5703125" style="108" bestFit="1" customWidth="1"/>
    <col min="11" max="12" width="16.7109375" style="108" bestFit="1" customWidth="1"/>
    <col min="13" max="13" width="2.85546875" style="104" customWidth="1"/>
    <col min="14" max="14" width="10" style="104" hidden="1" customWidth="1"/>
    <col min="15" max="93" width="0" style="104" hidden="1" customWidth="1"/>
    <col min="94" max="94" width="10" style="104" hidden="1" customWidth="1"/>
    <col min="95" max="16384" width="9.140625" style="104" hidden="1"/>
  </cols>
  <sheetData>
    <row r="1" spans="2:18" ht="15" thickBot="1"/>
    <row r="2" spans="2:18" s="105" customFormat="1" ht="28.5" customHeight="1" thickBot="1">
      <c r="B2" s="395" t="s">
        <v>826</v>
      </c>
      <c r="C2" s="396"/>
      <c r="D2" s="396"/>
      <c r="E2" s="396"/>
      <c r="F2" s="396"/>
      <c r="G2" s="396"/>
      <c r="H2" s="396"/>
      <c r="I2" s="396"/>
      <c r="J2" s="396"/>
      <c r="K2" s="396"/>
      <c r="L2" s="397"/>
      <c r="M2" s="104"/>
      <c r="N2" s="102"/>
      <c r="O2" s="102"/>
      <c r="P2" s="102"/>
      <c r="Q2" s="102"/>
      <c r="R2" s="103"/>
    </row>
    <row r="3" spans="2:18" ht="15" thickBot="1">
      <c r="B3" s="106"/>
      <c r="C3" s="106"/>
      <c r="D3" s="109"/>
      <c r="E3" s="109"/>
      <c r="F3" s="109"/>
      <c r="H3" s="106"/>
      <c r="I3" s="106"/>
      <c r="J3" s="109"/>
      <c r="K3" s="109"/>
      <c r="L3" s="109"/>
    </row>
    <row r="4" spans="2:18" ht="24.75" customHeight="1" thickBot="1">
      <c r="B4" s="408" t="s">
        <v>19</v>
      </c>
      <c r="C4" s="409"/>
      <c r="D4" s="409"/>
      <c r="E4" s="409"/>
      <c r="F4" s="410"/>
      <c r="H4" s="413" t="s">
        <v>661</v>
      </c>
      <c r="I4" s="414"/>
      <c r="J4" s="414"/>
      <c r="K4" s="414"/>
      <c r="L4" s="415"/>
    </row>
    <row r="5" spans="2:18" ht="7.5" customHeight="1" thickBot="1">
      <c r="B5" s="106"/>
      <c r="C5" s="106"/>
      <c r="D5" s="109"/>
      <c r="E5" s="109"/>
      <c r="F5" s="109"/>
      <c r="H5" s="106"/>
      <c r="I5" s="106"/>
      <c r="J5" s="109"/>
      <c r="K5" s="109"/>
      <c r="L5" s="109"/>
    </row>
    <row r="6" spans="2:18" ht="26.25" thickBot="1">
      <c r="B6" s="143" t="s">
        <v>305</v>
      </c>
      <c r="C6" s="57" t="s">
        <v>307</v>
      </c>
      <c r="D6" s="58" t="s">
        <v>2</v>
      </c>
      <c r="E6" s="59" t="s">
        <v>551</v>
      </c>
      <c r="F6" s="58" t="s">
        <v>4</v>
      </c>
      <c r="H6" s="144" t="s">
        <v>305</v>
      </c>
      <c r="I6" s="60" t="s">
        <v>307</v>
      </c>
      <c r="J6" s="61" t="s">
        <v>2</v>
      </c>
      <c r="K6" s="62" t="s">
        <v>549</v>
      </c>
      <c r="L6" s="61" t="s">
        <v>4</v>
      </c>
    </row>
    <row r="7" spans="2:18" s="105" customFormat="1">
      <c r="B7" s="401" t="s">
        <v>550</v>
      </c>
      <c r="C7" s="402"/>
      <c r="D7" s="398" t="s">
        <v>667</v>
      </c>
      <c r="E7" s="399"/>
      <c r="F7" s="400"/>
      <c r="H7" s="401" t="s">
        <v>550</v>
      </c>
      <c r="I7" s="402"/>
      <c r="J7" s="398" t="s">
        <v>667</v>
      </c>
      <c r="K7" s="399"/>
      <c r="L7" s="400"/>
    </row>
    <row r="8" spans="2:18">
      <c r="B8" s="138" t="s">
        <v>749</v>
      </c>
      <c r="C8" s="112" t="s">
        <v>405</v>
      </c>
      <c r="D8" s="44">
        <v>106499151.26027396</v>
      </c>
      <c r="E8" s="44">
        <v>140699308.60958904</v>
      </c>
      <c r="F8" s="139">
        <f>SUM(D8:E8)</f>
        <v>247198459.869863</v>
      </c>
      <c r="H8" s="145" t="s">
        <v>749</v>
      </c>
      <c r="I8" s="112" t="s">
        <v>405</v>
      </c>
      <c r="J8" s="44">
        <v>145755900</v>
      </c>
      <c r="K8" s="44">
        <v>258921749</v>
      </c>
      <c r="L8" s="139">
        <f>SUM(J8:K8)</f>
        <v>404677649</v>
      </c>
    </row>
    <row r="9" spans="2:18">
      <c r="B9" s="205"/>
      <c r="C9" s="206"/>
      <c r="D9" s="206"/>
      <c r="E9" s="206"/>
      <c r="F9" s="207"/>
      <c r="H9" s="208"/>
      <c r="I9" s="209"/>
      <c r="J9" s="209"/>
      <c r="K9" s="209"/>
      <c r="L9" s="210"/>
    </row>
    <row r="10" spans="2:18">
      <c r="B10" s="138" t="s">
        <v>750</v>
      </c>
      <c r="C10" s="110" t="s">
        <v>503</v>
      </c>
      <c r="D10" s="111">
        <v>3545230.6027397253</v>
      </c>
      <c r="E10" s="111">
        <v>25647980.965753425</v>
      </c>
      <c r="F10" s="139">
        <f>SUM(D10:E10)</f>
        <v>29193211.56849315</v>
      </c>
      <c r="H10" s="140" t="s">
        <v>750</v>
      </c>
      <c r="I10" s="110" t="s">
        <v>404</v>
      </c>
      <c r="J10" s="113">
        <v>593453043.98967552</v>
      </c>
      <c r="K10" s="113">
        <v>529370772.84159577</v>
      </c>
      <c r="L10" s="146">
        <f>SUM(J10:K10)</f>
        <v>1122823816.8312712</v>
      </c>
    </row>
    <row r="11" spans="2:18">
      <c r="B11" s="205"/>
      <c r="C11" s="206"/>
      <c r="D11" s="206"/>
      <c r="E11" s="206"/>
      <c r="F11" s="207"/>
      <c r="H11" s="208"/>
      <c r="I11" s="209"/>
      <c r="J11" s="209"/>
      <c r="K11" s="209"/>
      <c r="L11" s="210"/>
    </row>
    <row r="12" spans="2:18">
      <c r="B12" s="138" t="s">
        <v>751</v>
      </c>
      <c r="C12" s="110" t="s">
        <v>404</v>
      </c>
      <c r="D12" s="111">
        <v>5698974.7808219157</v>
      </c>
      <c r="E12" s="111">
        <v>27292497.657534249</v>
      </c>
      <c r="F12" s="139">
        <f>SUM(D12:E12)</f>
        <v>32991472.438356165</v>
      </c>
      <c r="H12" s="140" t="s">
        <v>751</v>
      </c>
      <c r="I12" s="110" t="s">
        <v>504</v>
      </c>
      <c r="J12" s="113">
        <v>2970560167.5656686</v>
      </c>
      <c r="K12" s="113">
        <v>2783572703.1662607</v>
      </c>
      <c r="L12" s="146">
        <f>SUM(J12:K12)</f>
        <v>5754132870.7319298</v>
      </c>
    </row>
    <row r="13" spans="2:18">
      <c r="B13" s="205"/>
      <c r="C13" s="206"/>
      <c r="D13" s="206"/>
      <c r="E13" s="206"/>
      <c r="F13" s="207"/>
      <c r="H13" s="208"/>
      <c r="I13" s="209"/>
      <c r="J13" s="209"/>
      <c r="K13" s="209"/>
      <c r="L13" s="210"/>
    </row>
    <row r="14" spans="2:18">
      <c r="B14" s="138" t="s">
        <v>802</v>
      </c>
      <c r="C14" s="110" t="s">
        <v>454</v>
      </c>
      <c r="D14" s="111">
        <v>183740.87671232875</v>
      </c>
      <c r="E14" s="111">
        <v>734583</v>
      </c>
      <c r="F14" s="139">
        <f>SUM(D14:E14)</f>
        <v>918323.87671232875</v>
      </c>
      <c r="H14" s="140" t="s">
        <v>802</v>
      </c>
      <c r="I14" s="110" t="s">
        <v>375</v>
      </c>
      <c r="J14" s="113">
        <v>0.26849315071012825</v>
      </c>
      <c r="K14" s="113">
        <v>0</v>
      </c>
      <c r="L14" s="146">
        <f>SUM(J14:K14)</f>
        <v>0.26849315071012825</v>
      </c>
    </row>
    <row r="15" spans="2:18">
      <c r="B15" s="205"/>
      <c r="C15" s="206"/>
      <c r="D15" s="206"/>
      <c r="E15" s="206"/>
      <c r="F15" s="207"/>
      <c r="H15" s="208"/>
      <c r="I15" s="209"/>
      <c r="J15" s="209"/>
      <c r="K15" s="209"/>
      <c r="L15" s="210"/>
    </row>
    <row r="16" spans="2:18">
      <c r="B16" s="138" t="s">
        <v>809</v>
      </c>
      <c r="C16" s="110" t="s">
        <v>372</v>
      </c>
      <c r="D16" s="111">
        <v>46690278.534246564</v>
      </c>
      <c r="E16" s="111">
        <v>81578128.85958904</v>
      </c>
      <c r="F16" s="139">
        <f>SUM(D16:E16)</f>
        <v>128268407.3938356</v>
      </c>
      <c r="H16" s="140" t="s">
        <v>809</v>
      </c>
      <c r="I16" s="110" t="s">
        <v>407</v>
      </c>
      <c r="J16" s="113">
        <v>1092240401.5999999</v>
      </c>
      <c r="K16" s="113">
        <v>1440463301.7704768</v>
      </c>
      <c r="L16" s="146">
        <f>SUM(J16:K16)</f>
        <v>2532703703.3704767</v>
      </c>
    </row>
    <row r="17" spans="2:12">
      <c r="B17" s="205"/>
      <c r="C17" s="206"/>
      <c r="D17" s="206"/>
      <c r="E17" s="206"/>
      <c r="F17" s="207"/>
      <c r="H17" s="208"/>
      <c r="I17" s="209"/>
      <c r="J17" s="209"/>
      <c r="K17" s="209"/>
      <c r="L17" s="210"/>
    </row>
    <row r="18" spans="2:12">
      <c r="B18" s="138" t="s">
        <v>815</v>
      </c>
      <c r="C18" s="110" t="s">
        <v>504</v>
      </c>
      <c r="D18" s="111">
        <v>182540438.0333904</v>
      </c>
      <c r="E18" s="111">
        <v>156885780.71489727</v>
      </c>
      <c r="F18" s="139">
        <f>SUM(D18:E18)</f>
        <v>339426218.74828768</v>
      </c>
      <c r="H18" s="140" t="s">
        <v>815</v>
      </c>
      <c r="I18" s="110" t="s">
        <v>365</v>
      </c>
      <c r="J18" s="113">
        <v>514030219.43789035</v>
      </c>
      <c r="K18" s="113">
        <v>388361403.20386165</v>
      </c>
      <c r="L18" s="146">
        <f>SUM(J18:K18)</f>
        <v>902391622.641752</v>
      </c>
    </row>
    <row r="19" spans="2:12">
      <c r="B19" s="205"/>
      <c r="C19" s="206"/>
      <c r="D19" s="206"/>
      <c r="E19" s="206"/>
      <c r="F19" s="207"/>
      <c r="H19" s="208"/>
      <c r="I19" s="209"/>
      <c r="J19" s="209"/>
      <c r="K19" s="209"/>
      <c r="L19" s="210"/>
    </row>
    <row r="20" spans="2:12">
      <c r="B20" s="138" t="s">
        <v>816</v>
      </c>
      <c r="C20" s="110" t="s">
        <v>379</v>
      </c>
      <c r="D20" s="111">
        <v>84548344.00000003</v>
      </c>
      <c r="E20" s="111">
        <v>528132416.98630136</v>
      </c>
      <c r="F20" s="139">
        <f>SUM(D20:E20)</f>
        <v>612680760.98630142</v>
      </c>
      <c r="H20" s="140" t="s">
        <v>816</v>
      </c>
      <c r="I20" s="110" t="s">
        <v>406</v>
      </c>
      <c r="J20" s="113">
        <v>290400000</v>
      </c>
      <c r="K20" s="113">
        <v>419004772.79452062</v>
      </c>
      <c r="L20" s="146">
        <f>SUM(J20:K20)</f>
        <v>709404772.79452062</v>
      </c>
    </row>
    <row r="21" spans="2:12">
      <c r="B21" s="205"/>
      <c r="C21" s="206"/>
      <c r="D21" s="206"/>
      <c r="E21" s="206"/>
      <c r="F21" s="207"/>
      <c r="H21" s="208"/>
      <c r="I21" s="209"/>
      <c r="J21" s="209"/>
      <c r="K21" s="209"/>
      <c r="L21" s="210"/>
    </row>
    <row r="22" spans="2:12" ht="15" thickBot="1">
      <c r="B22" s="155" t="s">
        <v>817</v>
      </c>
      <c r="C22" s="259" t="s">
        <v>365</v>
      </c>
      <c r="D22" s="46">
        <v>32859392.089041095</v>
      </c>
      <c r="E22" s="46">
        <v>69252592.301369861</v>
      </c>
      <c r="F22" s="142">
        <f>SUM(D22:E22)</f>
        <v>102111984.39041096</v>
      </c>
      <c r="H22" s="147" t="s">
        <v>550</v>
      </c>
      <c r="I22" s="259" t="s">
        <v>550</v>
      </c>
      <c r="J22" s="118" t="s">
        <v>550</v>
      </c>
      <c r="K22" s="118" t="s">
        <v>550</v>
      </c>
      <c r="L22" s="260" t="s">
        <v>550</v>
      </c>
    </row>
    <row r="23" spans="2:12" ht="7.5" customHeight="1" thickBot="1">
      <c r="B23" s="106"/>
      <c r="C23" s="106"/>
      <c r="D23" s="109"/>
      <c r="E23" s="109"/>
      <c r="F23" s="109"/>
      <c r="H23" s="106"/>
      <c r="I23" s="106"/>
      <c r="J23" s="109"/>
      <c r="K23" s="109"/>
      <c r="L23" s="109"/>
    </row>
    <row r="24" spans="2:12" s="116" customFormat="1" ht="25.5" customHeight="1" thickBot="1">
      <c r="B24" s="411" t="s">
        <v>4</v>
      </c>
      <c r="C24" s="412"/>
      <c r="D24" s="100">
        <f>SUM(D8:D23)</f>
        <v>462565550.17722607</v>
      </c>
      <c r="E24" s="100">
        <f>SUM(E8:E23)</f>
        <v>1030223289.0950344</v>
      </c>
      <c r="F24" s="100">
        <f>SUM(F8:F23)</f>
        <v>1492788839.2722602</v>
      </c>
      <c r="H24" s="413" t="s">
        <v>4</v>
      </c>
      <c r="I24" s="415"/>
      <c r="J24" s="101">
        <f>SUM(J8:J23)</f>
        <v>5606439732.8617277</v>
      </c>
      <c r="K24" s="101">
        <f>SUM(K8:K23)</f>
        <v>5819694702.7767153</v>
      </c>
      <c r="L24" s="101">
        <f>SUM(L8:L23)</f>
        <v>11426134435.638445</v>
      </c>
    </row>
    <row r="25" spans="2:12"/>
    <row r="26" spans="2:12" ht="15" thickBot="1"/>
    <row r="27" spans="2:12" ht="23.25" customHeight="1" thickBot="1">
      <c r="B27" s="403" t="s">
        <v>662</v>
      </c>
      <c r="C27" s="416"/>
      <c r="D27" s="416"/>
      <c r="E27" s="416"/>
      <c r="F27" s="404"/>
      <c r="H27" s="405" t="s">
        <v>663</v>
      </c>
      <c r="I27" s="406"/>
      <c r="J27" s="406"/>
      <c r="K27" s="406"/>
      <c r="L27" s="407"/>
    </row>
    <row r="28" spans="2:12" ht="7.5" customHeight="1" thickBot="1">
      <c r="B28" s="106"/>
      <c r="C28" s="106"/>
      <c r="D28" s="109"/>
      <c r="E28" s="109"/>
      <c r="F28" s="109"/>
      <c r="H28" s="106"/>
      <c r="I28" s="106"/>
      <c r="J28" s="109"/>
      <c r="K28" s="109"/>
      <c r="L28" s="109"/>
    </row>
    <row r="29" spans="2:12" ht="26.25" thickBot="1">
      <c r="B29" s="153" t="s">
        <v>305</v>
      </c>
      <c r="C29" s="63" t="s">
        <v>307</v>
      </c>
      <c r="D29" s="64" t="s">
        <v>2</v>
      </c>
      <c r="E29" s="65" t="s">
        <v>549</v>
      </c>
      <c r="F29" s="64" t="s">
        <v>4</v>
      </c>
      <c r="H29" s="152" t="s">
        <v>305</v>
      </c>
      <c r="I29" s="66" t="s">
        <v>307</v>
      </c>
      <c r="J29" s="67" t="s">
        <v>2</v>
      </c>
      <c r="K29" s="68" t="s">
        <v>551</v>
      </c>
      <c r="L29" s="67" t="s">
        <v>4</v>
      </c>
    </row>
    <row r="30" spans="2:12">
      <c r="B30" s="417" t="s">
        <v>550</v>
      </c>
      <c r="C30" s="418"/>
      <c r="D30" s="419" t="s">
        <v>667</v>
      </c>
      <c r="E30" s="420"/>
      <c r="F30" s="421"/>
      <c r="H30" s="417" t="s">
        <v>550</v>
      </c>
      <c r="I30" s="418"/>
      <c r="J30" s="419" t="s">
        <v>667</v>
      </c>
      <c r="K30" s="420"/>
      <c r="L30" s="421"/>
    </row>
    <row r="31" spans="2:12">
      <c r="B31" s="145" t="s">
        <v>749</v>
      </c>
      <c r="C31" s="112" t="s">
        <v>504</v>
      </c>
      <c r="D31" s="44">
        <v>599141216.40347958</v>
      </c>
      <c r="E31" s="44">
        <v>414407240.48283559</v>
      </c>
      <c r="F31" s="139">
        <f>SUM(D31:E31)</f>
        <v>1013548456.8863151</v>
      </c>
      <c r="H31" s="145" t="s">
        <v>749</v>
      </c>
      <c r="I31" s="112" t="s">
        <v>504</v>
      </c>
      <c r="J31" s="44">
        <v>2729330290.3498087</v>
      </c>
      <c r="K31" s="44">
        <v>5535022536.2665052</v>
      </c>
      <c r="L31" s="139">
        <f>SUM(J31:K31)</f>
        <v>8264352826.6163139</v>
      </c>
    </row>
    <row r="32" spans="2:12">
      <c r="B32" s="211"/>
      <c r="C32" s="212"/>
      <c r="D32" s="212"/>
      <c r="E32" s="212"/>
      <c r="F32" s="213"/>
      <c r="H32" s="214"/>
      <c r="I32" s="215"/>
      <c r="J32" s="215"/>
      <c r="K32" s="215"/>
      <c r="L32" s="216"/>
    </row>
    <row r="33" spans="2:12">
      <c r="B33" s="145" t="s">
        <v>750</v>
      </c>
      <c r="C33" s="114" t="s">
        <v>365</v>
      </c>
      <c r="D33" s="113">
        <v>0.25369863584637642</v>
      </c>
      <c r="E33" s="113">
        <v>0</v>
      </c>
      <c r="F33" s="149">
        <f>SUM(D33:E33)</f>
        <v>0.25369863584637642</v>
      </c>
      <c r="H33" s="148" t="s">
        <v>750</v>
      </c>
      <c r="I33" s="114" t="s">
        <v>365</v>
      </c>
      <c r="J33" s="113">
        <v>851048811.94794512</v>
      </c>
      <c r="K33" s="113">
        <v>3761246151.9135561</v>
      </c>
      <c r="L33" s="149">
        <f>SUM(J33:K33)</f>
        <v>4612294963.8615017</v>
      </c>
    </row>
    <row r="34" spans="2:12">
      <c r="B34" s="211"/>
      <c r="C34" s="212"/>
      <c r="D34" s="212"/>
      <c r="E34" s="212"/>
      <c r="F34" s="213"/>
      <c r="H34" s="214"/>
      <c r="I34" s="215"/>
      <c r="J34" s="215"/>
      <c r="K34" s="215"/>
      <c r="L34" s="216"/>
    </row>
    <row r="35" spans="2:12">
      <c r="B35" s="145" t="s">
        <v>751</v>
      </c>
      <c r="C35" s="114" t="s">
        <v>404</v>
      </c>
      <c r="D35" s="113">
        <v>399929172.74663705</v>
      </c>
      <c r="E35" s="113">
        <v>67186052.865753427</v>
      </c>
      <c r="F35" s="149">
        <f>SUM(D35:E35)</f>
        <v>467115225.61239046</v>
      </c>
      <c r="H35" s="148" t="s">
        <v>751</v>
      </c>
      <c r="I35" s="114" t="s">
        <v>372</v>
      </c>
      <c r="J35" s="113">
        <v>77450999.999999985</v>
      </c>
      <c r="K35" s="113">
        <v>743681108.86301374</v>
      </c>
      <c r="L35" s="149">
        <f>SUM(J35:K35)</f>
        <v>821132108.86301374</v>
      </c>
    </row>
    <row r="36" spans="2:12">
      <c r="B36" s="211"/>
      <c r="C36" s="212"/>
      <c r="D36" s="212"/>
      <c r="E36" s="212"/>
      <c r="F36" s="213"/>
      <c r="H36" s="214"/>
      <c r="I36" s="215"/>
      <c r="J36" s="215"/>
      <c r="K36" s="215"/>
      <c r="L36" s="216"/>
    </row>
    <row r="37" spans="2:12">
      <c r="B37" s="145" t="s">
        <v>802</v>
      </c>
      <c r="C37" s="114" t="s">
        <v>407</v>
      </c>
      <c r="D37" s="113">
        <v>496289296.84920382</v>
      </c>
      <c r="E37" s="113">
        <v>577591976.35207868</v>
      </c>
      <c r="F37" s="149">
        <f>SUM(D37:E37)</f>
        <v>1073881273.2012825</v>
      </c>
      <c r="H37" s="140" t="s">
        <v>802</v>
      </c>
      <c r="I37" s="114" t="s">
        <v>375</v>
      </c>
      <c r="J37" s="113">
        <v>56783048.972602703</v>
      </c>
      <c r="K37" s="113">
        <v>236157561.02739727</v>
      </c>
      <c r="L37" s="149">
        <f>SUM(J37:K37)</f>
        <v>292940610</v>
      </c>
    </row>
    <row r="38" spans="2:12">
      <c r="B38" s="211"/>
      <c r="C38" s="212"/>
      <c r="D38" s="212"/>
      <c r="E38" s="212"/>
      <c r="F38" s="213"/>
      <c r="H38" s="214"/>
      <c r="I38" s="215"/>
      <c r="J38" s="215"/>
      <c r="K38" s="215"/>
      <c r="L38" s="216"/>
    </row>
    <row r="39" spans="2:12">
      <c r="B39" s="145" t="s">
        <v>550</v>
      </c>
      <c r="C39" s="107" t="s">
        <v>550</v>
      </c>
      <c r="D39" s="119" t="s">
        <v>550</v>
      </c>
      <c r="E39" s="119" t="s">
        <v>550</v>
      </c>
      <c r="F39" s="154" t="s">
        <v>550</v>
      </c>
      <c r="H39" s="140" t="s">
        <v>809</v>
      </c>
      <c r="I39" s="114" t="s">
        <v>379</v>
      </c>
      <c r="J39" s="113">
        <v>7589344.0000000028</v>
      </c>
      <c r="K39" s="113">
        <v>15286326.94520548</v>
      </c>
      <c r="L39" s="149">
        <f>SUM(J39:K39)</f>
        <v>22875670.945205484</v>
      </c>
    </row>
    <row r="40" spans="2:12">
      <c r="B40" s="211"/>
      <c r="C40" s="212"/>
      <c r="D40" s="212"/>
      <c r="E40" s="212"/>
      <c r="F40" s="213"/>
      <c r="H40" s="214"/>
      <c r="I40" s="215"/>
      <c r="J40" s="215"/>
      <c r="K40" s="215"/>
      <c r="L40" s="216"/>
    </row>
    <row r="41" spans="2:12">
      <c r="B41" s="145" t="s">
        <v>550</v>
      </c>
      <c r="C41" s="107" t="s">
        <v>550</v>
      </c>
      <c r="D41" s="119" t="s">
        <v>550</v>
      </c>
      <c r="E41" s="119" t="s">
        <v>550</v>
      </c>
      <c r="F41" s="154" t="s">
        <v>550</v>
      </c>
      <c r="H41" s="140" t="s">
        <v>815</v>
      </c>
      <c r="I41" s="114" t="s">
        <v>405</v>
      </c>
      <c r="J41" s="113">
        <v>230818335.73968089</v>
      </c>
      <c r="K41" s="113">
        <v>313370323.67534244</v>
      </c>
      <c r="L41" s="149">
        <f>SUM(J41:K41)</f>
        <v>544188659.41502333</v>
      </c>
    </row>
    <row r="42" spans="2:12">
      <c r="B42" s="211"/>
      <c r="C42" s="212"/>
      <c r="D42" s="212"/>
      <c r="E42" s="212"/>
      <c r="F42" s="213"/>
      <c r="H42" s="214"/>
      <c r="I42" s="215"/>
      <c r="J42" s="215"/>
      <c r="K42" s="215"/>
      <c r="L42" s="216"/>
    </row>
    <row r="43" spans="2:12">
      <c r="B43" s="145" t="s">
        <v>550</v>
      </c>
      <c r="C43" s="107" t="s">
        <v>550</v>
      </c>
      <c r="D43" s="119" t="s">
        <v>550</v>
      </c>
      <c r="E43" s="119" t="s">
        <v>550</v>
      </c>
      <c r="F43" s="154" t="s">
        <v>550</v>
      </c>
      <c r="H43" s="140" t="s">
        <v>816</v>
      </c>
      <c r="I43" s="114" t="s">
        <v>503</v>
      </c>
      <c r="J43" s="113">
        <v>313412030.05479449</v>
      </c>
      <c r="K43" s="113">
        <v>1460745143.367671</v>
      </c>
      <c r="L43" s="149">
        <f>SUM(J43:K43)</f>
        <v>1774157173.4224656</v>
      </c>
    </row>
    <row r="44" spans="2:12">
      <c r="B44" s="211"/>
      <c r="C44" s="212"/>
      <c r="D44" s="212"/>
      <c r="E44" s="212"/>
      <c r="F44" s="213"/>
      <c r="H44" s="214"/>
      <c r="I44" s="215"/>
      <c r="J44" s="215"/>
      <c r="K44" s="215"/>
      <c r="L44" s="216"/>
    </row>
    <row r="45" spans="2:12">
      <c r="B45" s="145" t="s">
        <v>550</v>
      </c>
      <c r="C45" s="107" t="s">
        <v>550</v>
      </c>
      <c r="D45" s="119" t="s">
        <v>550</v>
      </c>
      <c r="E45" s="119" t="s">
        <v>550</v>
      </c>
      <c r="F45" s="154" t="s">
        <v>550</v>
      </c>
      <c r="H45" s="140" t="s">
        <v>817</v>
      </c>
      <c r="I45" s="114" t="s">
        <v>407</v>
      </c>
      <c r="J45" s="113">
        <v>483244190.60273975</v>
      </c>
      <c r="K45" s="113">
        <v>808550469.78460264</v>
      </c>
      <c r="L45" s="149">
        <f>SUM(J45:K45)</f>
        <v>1291794660.3873425</v>
      </c>
    </row>
    <row r="46" spans="2:12">
      <c r="B46" s="211"/>
      <c r="C46" s="212"/>
      <c r="D46" s="212"/>
      <c r="E46" s="212"/>
      <c r="F46" s="213"/>
      <c r="H46" s="214"/>
      <c r="I46" s="215"/>
      <c r="J46" s="215"/>
      <c r="K46" s="215"/>
      <c r="L46" s="216"/>
    </row>
    <row r="47" spans="2:12">
      <c r="B47" s="145" t="s">
        <v>550</v>
      </c>
      <c r="C47" s="107" t="s">
        <v>550</v>
      </c>
      <c r="D47" s="119" t="s">
        <v>550</v>
      </c>
      <c r="E47" s="119" t="s">
        <v>550</v>
      </c>
      <c r="F47" s="154" t="s">
        <v>550</v>
      </c>
      <c r="H47" s="140" t="s">
        <v>818</v>
      </c>
      <c r="I47" s="114" t="s">
        <v>397</v>
      </c>
      <c r="J47" s="113">
        <v>219452000.00000003</v>
      </c>
      <c r="K47" s="113">
        <v>883872430.58082199</v>
      </c>
      <c r="L47" s="149">
        <f>SUM(J47:K47)</f>
        <v>1103324430.580822</v>
      </c>
    </row>
    <row r="48" spans="2:12">
      <c r="B48" s="211"/>
      <c r="C48" s="212"/>
      <c r="D48" s="212"/>
      <c r="E48" s="212"/>
      <c r="F48" s="213"/>
      <c r="H48" s="214"/>
      <c r="I48" s="215"/>
      <c r="J48" s="215"/>
      <c r="K48" s="215"/>
      <c r="L48" s="216"/>
    </row>
    <row r="49" spans="2:12">
      <c r="B49" s="145" t="s">
        <v>550</v>
      </c>
      <c r="C49" s="107" t="s">
        <v>550</v>
      </c>
      <c r="D49" s="119" t="s">
        <v>550</v>
      </c>
      <c r="E49" s="119" t="s">
        <v>550</v>
      </c>
      <c r="F49" s="154" t="s">
        <v>550</v>
      </c>
      <c r="H49" s="140" t="s">
        <v>659</v>
      </c>
      <c r="I49" s="114" t="s">
        <v>404</v>
      </c>
      <c r="J49" s="113">
        <v>188119970.92023289</v>
      </c>
      <c r="K49" s="113">
        <v>584764504.50353146</v>
      </c>
      <c r="L49" s="139">
        <f>SUM(J49:K49)</f>
        <v>772884475.42376435</v>
      </c>
    </row>
    <row r="50" spans="2:12">
      <c r="B50" s="211"/>
      <c r="C50" s="212"/>
      <c r="D50" s="212"/>
      <c r="E50" s="212"/>
      <c r="F50" s="213"/>
      <c r="H50" s="214"/>
      <c r="I50" s="215"/>
      <c r="J50" s="215"/>
      <c r="K50" s="215"/>
      <c r="L50" s="216"/>
    </row>
    <row r="51" spans="2:12" ht="15" thickBot="1">
      <c r="B51" s="155" t="s">
        <v>550</v>
      </c>
      <c r="C51" s="156" t="s">
        <v>550</v>
      </c>
      <c r="D51" s="157" t="s">
        <v>550</v>
      </c>
      <c r="E51" s="157" t="s">
        <v>550</v>
      </c>
      <c r="F51" s="158" t="s">
        <v>550</v>
      </c>
      <c r="H51" s="141" t="s">
        <v>660</v>
      </c>
      <c r="I51" s="150" t="s">
        <v>406</v>
      </c>
      <c r="J51" s="151">
        <v>37639999.999999844</v>
      </c>
      <c r="K51" s="151">
        <v>38478583.424657531</v>
      </c>
      <c r="L51" s="142">
        <f>SUM(J51:K51)</f>
        <v>76118583.424657375</v>
      </c>
    </row>
    <row r="52" spans="2:12" ht="7.5" customHeight="1" thickBot="1">
      <c r="B52" s="106"/>
      <c r="C52" s="106"/>
      <c r="D52" s="109"/>
      <c r="E52" s="109"/>
      <c r="F52" s="109"/>
      <c r="H52" s="106"/>
      <c r="I52" s="106"/>
      <c r="J52" s="109"/>
      <c r="K52" s="109"/>
      <c r="L52" s="109"/>
    </row>
    <row r="53" spans="2:12" s="116" customFormat="1" ht="24.75" customHeight="1" thickBot="1">
      <c r="B53" s="403" t="s">
        <v>4</v>
      </c>
      <c r="C53" s="404"/>
      <c r="D53" s="115">
        <f>SUM(D31:D52)</f>
        <v>1495359686.2530191</v>
      </c>
      <c r="E53" s="115">
        <f>SUM(E31:E52)</f>
        <v>1059185269.7006676</v>
      </c>
      <c r="F53" s="115">
        <f>SUM(F31:F52)</f>
        <v>2554544955.9536867</v>
      </c>
      <c r="H53" s="405" t="s">
        <v>4</v>
      </c>
      <c r="I53" s="407"/>
      <c r="J53" s="117">
        <f>SUM(J31:J52)</f>
        <v>5194889022.5878038</v>
      </c>
      <c r="K53" s="117">
        <f>SUM(K31:K52)</f>
        <v>14381175140.352308</v>
      </c>
      <c r="L53" s="117">
        <f>SUM(L31:L52)</f>
        <v>19576064162.940109</v>
      </c>
    </row>
    <row r="54" spans="2:12"/>
    <row r="55" spans="2:12"/>
    <row r="56" spans="2:12"/>
    <row r="57" spans="2:12"/>
    <row r="58" spans="2:12"/>
    <row r="59" spans="2:12"/>
    <row r="60" spans="2:12"/>
  </sheetData>
  <mergeCells count="17">
    <mergeCell ref="B53:C53"/>
    <mergeCell ref="H27:L27"/>
    <mergeCell ref="H53:I53"/>
    <mergeCell ref="B4:F4"/>
    <mergeCell ref="B24:C24"/>
    <mergeCell ref="H4:L4"/>
    <mergeCell ref="H24:I24"/>
    <mergeCell ref="B27:F27"/>
    <mergeCell ref="H30:I30"/>
    <mergeCell ref="J30:L30"/>
    <mergeCell ref="B30:C30"/>
    <mergeCell ref="D30:F30"/>
    <mergeCell ref="B2:L2"/>
    <mergeCell ref="D7:F7"/>
    <mergeCell ref="B7:C7"/>
    <mergeCell ref="H7:I7"/>
    <mergeCell ref="J7:L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WVQ28"/>
  <sheetViews>
    <sheetView showGridLines="0" workbookViewId="0">
      <selection activeCell="G9" sqref="G9"/>
    </sheetView>
  </sheetViews>
  <sheetFormatPr defaultColWidth="0" defaultRowHeight="12.75" zeroHeight="1"/>
  <cols>
    <col min="1" max="1" width="3.5703125" style="37" customWidth="1"/>
    <col min="2" max="2" width="2.85546875" style="37" customWidth="1"/>
    <col min="3" max="3" width="5.28515625" style="37" customWidth="1"/>
    <col min="4" max="4" width="21.28515625" style="40" customWidth="1"/>
    <col min="5" max="5" width="20.5703125" style="43" customWidth="1"/>
    <col min="6" max="6" width="20.7109375" style="43" customWidth="1"/>
    <col min="7" max="8" width="21.5703125" style="43" customWidth="1"/>
    <col min="9" max="9" width="2.85546875" style="37" customWidth="1"/>
    <col min="10" max="10" width="3.5703125" style="37" customWidth="1"/>
    <col min="11" max="258" width="9.140625" style="37" hidden="1"/>
    <col min="259" max="259" width="0.7109375" style="37" hidden="1"/>
    <col min="260" max="260" width="5.28515625" style="37" hidden="1"/>
    <col min="261" max="261" width="21.28515625" style="37" hidden="1"/>
    <col min="262" max="262" width="15.85546875" style="37" hidden="1"/>
    <col min="263" max="263" width="16.28515625" style="37" hidden="1"/>
    <col min="264" max="264" width="15.140625" style="37" hidden="1"/>
    <col min="265" max="265" width="15.5703125" style="37" hidden="1"/>
    <col min="266" max="514" width="9.140625" style="37" hidden="1"/>
    <col min="515" max="515" width="0.7109375" style="37" hidden="1"/>
    <col min="516" max="516" width="5.28515625" style="37" hidden="1"/>
    <col min="517" max="517" width="21.28515625" style="37" hidden="1"/>
    <col min="518" max="518" width="15.85546875" style="37" hidden="1"/>
    <col min="519" max="519" width="16.28515625" style="37" hidden="1"/>
    <col min="520" max="520" width="15.140625" style="37" hidden="1"/>
    <col min="521" max="521" width="15.5703125" style="37" hidden="1"/>
    <col min="522" max="770" width="9.140625" style="37" hidden="1"/>
    <col min="771" max="771" width="0.7109375" style="37" hidden="1"/>
    <col min="772" max="772" width="5.28515625" style="37" hidden="1"/>
    <col min="773" max="773" width="21.28515625" style="37" hidden="1"/>
    <col min="774" max="774" width="15.85546875" style="37" hidden="1"/>
    <col min="775" max="775" width="16.28515625" style="37" hidden="1"/>
    <col min="776" max="776" width="15.140625" style="37" hidden="1"/>
    <col min="777" max="777" width="15.5703125" style="37" hidden="1"/>
    <col min="778" max="1026" width="9.140625" style="37" hidden="1"/>
    <col min="1027" max="1027" width="0.7109375" style="37" hidden="1"/>
    <col min="1028" max="1028" width="5.28515625" style="37" hidden="1"/>
    <col min="1029" max="1029" width="21.28515625" style="37" hidden="1"/>
    <col min="1030" max="1030" width="15.85546875" style="37" hidden="1"/>
    <col min="1031" max="1031" width="16.28515625" style="37" hidden="1"/>
    <col min="1032" max="1032" width="15.140625" style="37" hidden="1"/>
    <col min="1033" max="1033" width="15.5703125" style="37" hidden="1"/>
    <col min="1034" max="1282" width="9.140625" style="37" hidden="1"/>
    <col min="1283" max="1283" width="0.7109375" style="37" hidden="1"/>
    <col min="1284" max="1284" width="5.28515625" style="37" hidden="1"/>
    <col min="1285" max="1285" width="21.28515625" style="37" hidden="1"/>
    <col min="1286" max="1286" width="15.85546875" style="37" hidden="1"/>
    <col min="1287" max="1287" width="16.28515625" style="37" hidden="1"/>
    <col min="1288" max="1288" width="15.140625" style="37" hidden="1"/>
    <col min="1289" max="1289" width="15.5703125" style="37" hidden="1"/>
    <col min="1290" max="1538" width="9.140625" style="37" hidden="1"/>
    <col min="1539" max="1539" width="0.7109375" style="37" hidden="1"/>
    <col min="1540" max="1540" width="5.28515625" style="37" hidden="1"/>
    <col min="1541" max="1541" width="21.28515625" style="37" hidden="1"/>
    <col min="1542" max="1542" width="15.85546875" style="37" hidden="1"/>
    <col min="1543" max="1543" width="16.28515625" style="37" hidden="1"/>
    <col min="1544" max="1544" width="15.140625" style="37" hidden="1"/>
    <col min="1545" max="1545" width="15.5703125" style="37" hidden="1"/>
    <col min="1546" max="1794" width="9.140625" style="37" hidden="1"/>
    <col min="1795" max="1795" width="0.7109375" style="37" hidden="1"/>
    <col min="1796" max="1796" width="5.28515625" style="37" hidden="1"/>
    <col min="1797" max="1797" width="21.28515625" style="37" hidden="1"/>
    <col min="1798" max="1798" width="15.85546875" style="37" hidden="1"/>
    <col min="1799" max="1799" width="16.28515625" style="37" hidden="1"/>
    <col min="1800" max="1800" width="15.140625" style="37" hidden="1"/>
    <col min="1801" max="1801" width="15.5703125" style="37" hidden="1"/>
    <col min="1802" max="2050" width="9.140625" style="37" hidden="1"/>
    <col min="2051" max="2051" width="0.7109375" style="37" hidden="1"/>
    <col min="2052" max="2052" width="5.28515625" style="37" hidden="1"/>
    <col min="2053" max="2053" width="21.28515625" style="37" hidden="1"/>
    <col min="2054" max="2054" width="15.85546875" style="37" hidden="1"/>
    <col min="2055" max="2055" width="16.28515625" style="37" hidden="1"/>
    <col min="2056" max="2056" width="15.140625" style="37" hidden="1"/>
    <col min="2057" max="2057" width="15.5703125" style="37" hidden="1"/>
    <col min="2058" max="2306" width="9.140625" style="37" hidden="1"/>
    <col min="2307" max="2307" width="0.7109375" style="37" hidden="1"/>
    <col min="2308" max="2308" width="5.28515625" style="37" hidden="1"/>
    <col min="2309" max="2309" width="21.28515625" style="37" hidden="1"/>
    <col min="2310" max="2310" width="15.85546875" style="37" hidden="1"/>
    <col min="2311" max="2311" width="16.28515625" style="37" hidden="1"/>
    <col min="2312" max="2312" width="15.140625" style="37" hidden="1"/>
    <col min="2313" max="2313" width="15.5703125" style="37" hidden="1"/>
    <col min="2314" max="2562" width="9.140625" style="37" hidden="1"/>
    <col min="2563" max="2563" width="0.7109375" style="37" hidden="1"/>
    <col min="2564" max="2564" width="5.28515625" style="37" hidden="1"/>
    <col min="2565" max="2565" width="21.28515625" style="37" hidden="1"/>
    <col min="2566" max="2566" width="15.85546875" style="37" hidden="1"/>
    <col min="2567" max="2567" width="16.28515625" style="37" hidden="1"/>
    <col min="2568" max="2568" width="15.140625" style="37" hidden="1"/>
    <col min="2569" max="2569" width="15.5703125" style="37" hidden="1"/>
    <col min="2570" max="2818" width="9.140625" style="37" hidden="1"/>
    <col min="2819" max="2819" width="0.7109375" style="37" hidden="1"/>
    <col min="2820" max="2820" width="5.28515625" style="37" hidden="1"/>
    <col min="2821" max="2821" width="21.28515625" style="37" hidden="1"/>
    <col min="2822" max="2822" width="15.85546875" style="37" hidden="1"/>
    <col min="2823" max="2823" width="16.28515625" style="37" hidden="1"/>
    <col min="2824" max="2824" width="15.140625" style="37" hidden="1"/>
    <col min="2825" max="2825" width="15.5703125" style="37" hidden="1"/>
    <col min="2826" max="3074" width="9.140625" style="37" hidden="1"/>
    <col min="3075" max="3075" width="0.7109375" style="37" hidden="1"/>
    <col min="3076" max="3076" width="5.28515625" style="37" hidden="1"/>
    <col min="3077" max="3077" width="21.28515625" style="37" hidden="1"/>
    <col min="3078" max="3078" width="15.85546875" style="37" hidden="1"/>
    <col min="3079" max="3079" width="16.28515625" style="37" hidden="1"/>
    <col min="3080" max="3080" width="15.140625" style="37" hidden="1"/>
    <col min="3081" max="3081" width="15.5703125" style="37" hidden="1"/>
    <col min="3082" max="3330" width="9.140625" style="37" hidden="1"/>
    <col min="3331" max="3331" width="0.7109375" style="37" hidden="1"/>
    <col min="3332" max="3332" width="5.28515625" style="37" hidden="1"/>
    <col min="3333" max="3333" width="21.28515625" style="37" hidden="1"/>
    <col min="3334" max="3334" width="15.85546875" style="37" hidden="1"/>
    <col min="3335" max="3335" width="16.28515625" style="37" hidden="1"/>
    <col min="3336" max="3336" width="15.140625" style="37" hidden="1"/>
    <col min="3337" max="3337" width="15.5703125" style="37" hidden="1"/>
    <col min="3338" max="3586" width="9.140625" style="37" hidden="1"/>
    <col min="3587" max="3587" width="0.7109375" style="37" hidden="1"/>
    <col min="3588" max="3588" width="5.28515625" style="37" hidden="1"/>
    <col min="3589" max="3589" width="21.28515625" style="37" hidden="1"/>
    <col min="3590" max="3590" width="15.85546875" style="37" hidden="1"/>
    <col min="3591" max="3591" width="16.28515625" style="37" hidden="1"/>
    <col min="3592" max="3592" width="15.140625" style="37" hidden="1"/>
    <col min="3593" max="3593" width="15.5703125" style="37" hidden="1"/>
    <col min="3594" max="3842" width="9.140625" style="37" hidden="1"/>
    <col min="3843" max="3843" width="0.7109375" style="37" hidden="1"/>
    <col min="3844" max="3844" width="5.28515625" style="37" hidden="1"/>
    <col min="3845" max="3845" width="21.28515625" style="37" hidden="1"/>
    <col min="3846" max="3846" width="15.85546875" style="37" hidden="1"/>
    <col min="3847" max="3847" width="16.28515625" style="37" hidden="1"/>
    <col min="3848" max="3848" width="15.140625" style="37" hidden="1"/>
    <col min="3849" max="3849" width="15.5703125" style="37" hidden="1"/>
    <col min="3850" max="4098" width="9.140625" style="37" hidden="1"/>
    <col min="4099" max="4099" width="0.7109375" style="37" hidden="1"/>
    <col min="4100" max="4100" width="5.28515625" style="37" hidden="1"/>
    <col min="4101" max="4101" width="21.28515625" style="37" hidden="1"/>
    <col min="4102" max="4102" width="15.85546875" style="37" hidden="1"/>
    <col min="4103" max="4103" width="16.28515625" style="37" hidden="1"/>
    <col min="4104" max="4104" width="15.140625" style="37" hidden="1"/>
    <col min="4105" max="4105" width="15.5703125" style="37" hidden="1"/>
    <col min="4106" max="4354" width="9.140625" style="37" hidden="1"/>
    <col min="4355" max="4355" width="0.7109375" style="37" hidden="1"/>
    <col min="4356" max="4356" width="5.28515625" style="37" hidden="1"/>
    <col min="4357" max="4357" width="21.28515625" style="37" hidden="1"/>
    <col min="4358" max="4358" width="15.85546875" style="37" hidden="1"/>
    <col min="4359" max="4359" width="16.28515625" style="37" hidden="1"/>
    <col min="4360" max="4360" width="15.140625" style="37" hidden="1"/>
    <col min="4361" max="4361" width="15.5703125" style="37" hidden="1"/>
    <col min="4362" max="4610" width="9.140625" style="37" hidden="1"/>
    <col min="4611" max="4611" width="0.7109375" style="37" hidden="1"/>
    <col min="4612" max="4612" width="5.28515625" style="37" hidden="1"/>
    <col min="4613" max="4613" width="21.28515625" style="37" hidden="1"/>
    <col min="4614" max="4614" width="15.85546875" style="37" hidden="1"/>
    <col min="4615" max="4615" width="16.28515625" style="37" hidden="1"/>
    <col min="4616" max="4616" width="15.140625" style="37" hidden="1"/>
    <col min="4617" max="4617" width="15.5703125" style="37" hidden="1"/>
    <col min="4618" max="4866" width="9.140625" style="37" hidden="1"/>
    <col min="4867" max="4867" width="0.7109375" style="37" hidden="1"/>
    <col min="4868" max="4868" width="5.28515625" style="37" hidden="1"/>
    <col min="4869" max="4869" width="21.28515625" style="37" hidden="1"/>
    <col min="4870" max="4870" width="15.85546875" style="37" hidden="1"/>
    <col min="4871" max="4871" width="16.28515625" style="37" hidden="1"/>
    <col min="4872" max="4872" width="15.140625" style="37" hidden="1"/>
    <col min="4873" max="4873" width="15.5703125" style="37" hidden="1"/>
    <col min="4874" max="5122" width="9.140625" style="37" hidden="1"/>
    <col min="5123" max="5123" width="0.7109375" style="37" hidden="1"/>
    <col min="5124" max="5124" width="5.28515625" style="37" hidden="1"/>
    <col min="5125" max="5125" width="21.28515625" style="37" hidden="1"/>
    <col min="5126" max="5126" width="15.85546875" style="37" hidden="1"/>
    <col min="5127" max="5127" width="16.28515625" style="37" hidden="1"/>
    <col min="5128" max="5128" width="15.140625" style="37" hidden="1"/>
    <col min="5129" max="5129" width="15.5703125" style="37" hidden="1"/>
    <col min="5130" max="5378" width="9.140625" style="37" hidden="1"/>
    <col min="5379" max="5379" width="0.7109375" style="37" hidden="1"/>
    <col min="5380" max="5380" width="5.28515625" style="37" hidden="1"/>
    <col min="5381" max="5381" width="21.28515625" style="37" hidden="1"/>
    <col min="5382" max="5382" width="15.85546875" style="37" hidden="1"/>
    <col min="5383" max="5383" width="16.28515625" style="37" hidden="1"/>
    <col min="5384" max="5384" width="15.140625" style="37" hidden="1"/>
    <col min="5385" max="5385" width="15.5703125" style="37" hidden="1"/>
    <col min="5386" max="5634" width="9.140625" style="37" hidden="1"/>
    <col min="5635" max="5635" width="0.7109375" style="37" hidden="1"/>
    <col min="5636" max="5636" width="5.28515625" style="37" hidden="1"/>
    <col min="5637" max="5637" width="21.28515625" style="37" hidden="1"/>
    <col min="5638" max="5638" width="15.85546875" style="37" hidden="1"/>
    <col min="5639" max="5639" width="16.28515625" style="37" hidden="1"/>
    <col min="5640" max="5640" width="15.140625" style="37" hidden="1"/>
    <col min="5641" max="5641" width="15.5703125" style="37" hidden="1"/>
    <col min="5642" max="5890" width="9.140625" style="37" hidden="1"/>
    <col min="5891" max="5891" width="0.7109375" style="37" hidden="1"/>
    <col min="5892" max="5892" width="5.28515625" style="37" hidden="1"/>
    <col min="5893" max="5893" width="21.28515625" style="37" hidden="1"/>
    <col min="5894" max="5894" width="15.85546875" style="37" hidden="1"/>
    <col min="5895" max="5895" width="16.28515625" style="37" hidden="1"/>
    <col min="5896" max="5896" width="15.140625" style="37" hidden="1"/>
    <col min="5897" max="5897" width="15.5703125" style="37" hidden="1"/>
    <col min="5898" max="6146" width="9.140625" style="37" hidden="1"/>
    <col min="6147" max="6147" width="0.7109375" style="37" hidden="1"/>
    <col min="6148" max="6148" width="5.28515625" style="37" hidden="1"/>
    <col min="6149" max="6149" width="21.28515625" style="37" hidden="1"/>
    <col min="6150" max="6150" width="15.85546875" style="37" hidden="1"/>
    <col min="6151" max="6151" width="16.28515625" style="37" hidden="1"/>
    <col min="6152" max="6152" width="15.140625" style="37" hidden="1"/>
    <col min="6153" max="6153" width="15.5703125" style="37" hidden="1"/>
    <col min="6154" max="6402" width="9.140625" style="37" hidden="1"/>
    <col min="6403" max="6403" width="0.7109375" style="37" hidden="1"/>
    <col min="6404" max="6404" width="5.28515625" style="37" hidden="1"/>
    <col min="6405" max="6405" width="21.28515625" style="37" hidden="1"/>
    <col min="6406" max="6406" width="15.85546875" style="37" hidden="1"/>
    <col min="6407" max="6407" width="16.28515625" style="37" hidden="1"/>
    <col min="6408" max="6408" width="15.140625" style="37" hidden="1"/>
    <col min="6409" max="6409" width="15.5703125" style="37" hidden="1"/>
    <col min="6410" max="6658" width="9.140625" style="37" hidden="1"/>
    <col min="6659" max="6659" width="0.7109375" style="37" hidden="1"/>
    <col min="6660" max="6660" width="5.28515625" style="37" hidden="1"/>
    <col min="6661" max="6661" width="21.28515625" style="37" hidden="1"/>
    <col min="6662" max="6662" width="15.85546875" style="37" hidden="1"/>
    <col min="6663" max="6663" width="16.28515625" style="37" hidden="1"/>
    <col min="6664" max="6664" width="15.140625" style="37" hidden="1"/>
    <col min="6665" max="6665" width="15.5703125" style="37" hidden="1"/>
    <col min="6666" max="6914" width="9.140625" style="37" hidden="1"/>
    <col min="6915" max="6915" width="0.7109375" style="37" hidden="1"/>
    <col min="6916" max="6916" width="5.28515625" style="37" hidden="1"/>
    <col min="6917" max="6917" width="21.28515625" style="37" hidden="1"/>
    <col min="6918" max="6918" width="15.85546875" style="37" hidden="1"/>
    <col min="6919" max="6919" width="16.28515625" style="37" hidden="1"/>
    <col min="6920" max="6920" width="15.140625" style="37" hidden="1"/>
    <col min="6921" max="6921" width="15.5703125" style="37" hidden="1"/>
    <col min="6922" max="7170" width="9.140625" style="37" hidden="1"/>
    <col min="7171" max="7171" width="0.7109375" style="37" hidden="1"/>
    <col min="7172" max="7172" width="5.28515625" style="37" hidden="1"/>
    <col min="7173" max="7173" width="21.28515625" style="37" hidden="1"/>
    <col min="7174" max="7174" width="15.85546875" style="37" hidden="1"/>
    <col min="7175" max="7175" width="16.28515625" style="37" hidden="1"/>
    <col min="7176" max="7176" width="15.140625" style="37" hidden="1"/>
    <col min="7177" max="7177" width="15.5703125" style="37" hidden="1"/>
    <col min="7178" max="7426" width="9.140625" style="37" hidden="1"/>
    <col min="7427" max="7427" width="0.7109375" style="37" hidden="1"/>
    <col min="7428" max="7428" width="5.28515625" style="37" hidden="1"/>
    <col min="7429" max="7429" width="21.28515625" style="37" hidden="1"/>
    <col min="7430" max="7430" width="15.85546875" style="37" hidden="1"/>
    <col min="7431" max="7431" width="16.28515625" style="37" hidden="1"/>
    <col min="7432" max="7432" width="15.140625" style="37" hidden="1"/>
    <col min="7433" max="7433" width="15.5703125" style="37" hidden="1"/>
    <col min="7434" max="7682" width="9.140625" style="37" hidden="1"/>
    <col min="7683" max="7683" width="0.7109375" style="37" hidden="1"/>
    <col min="7684" max="7684" width="5.28515625" style="37" hidden="1"/>
    <col min="7685" max="7685" width="21.28515625" style="37" hidden="1"/>
    <col min="7686" max="7686" width="15.85546875" style="37" hidden="1"/>
    <col min="7687" max="7687" width="16.28515625" style="37" hidden="1"/>
    <col min="7688" max="7688" width="15.140625" style="37" hidden="1"/>
    <col min="7689" max="7689" width="15.5703125" style="37" hidden="1"/>
    <col min="7690" max="7938" width="9.140625" style="37" hidden="1"/>
    <col min="7939" max="7939" width="0.7109375" style="37" hidden="1"/>
    <col min="7940" max="7940" width="5.28515625" style="37" hidden="1"/>
    <col min="7941" max="7941" width="21.28515625" style="37" hidden="1"/>
    <col min="7942" max="7942" width="15.85546875" style="37" hidden="1"/>
    <col min="7943" max="7943" width="16.28515625" style="37" hidden="1"/>
    <col min="7944" max="7944" width="15.140625" style="37" hidden="1"/>
    <col min="7945" max="7945" width="15.5703125" style="37" hidden="1"/>
    <col min="7946" max="8194" width="9.140625" style="37" hidden="1"/>
    <col min="8195" max="8195" width="0.7109375" style="37" hidden="1"/>
    <col min="8196" max="8196" width="5.28515625" style="37" hidden="1"/>
    <col min="8197" max="8197" width="21.28515625" style="37" hidden="1"/>
    <col min="8198" max="8198" width="15.85546875" style="37" hidden="1"/>
    <col min="8199" max="8199" width="16.28515625" style="37" hidden="1"/>
    <col min="8200" max="8200" width="15.140625" style="37" hidden="1"/>
    <col min="8201" max="8201" width="15.5703125" style="37" hidden="1"/>
    <col min="8202" max="8450" width="9.140625" style="37" hidden="1"/>
    <col min="8451" max="8451" width="0.7109375" style="37" hidden="1"/>
    <col min="8452" max="8452" width="5.28515625" style="37" hidden="1"/>
    <col min="8453" max="8453" width="21.28515625" style="37" hidden="1"/>
    <col min="8454" max="8454" width="15.85546875" style="37" hidden="1"/>
    <col min="8455" max="8455" width="16.28515625" style="37" hidden="1"/>
    <col min="8456" max="8456" width="15.140625" style="37" hidden="1"/>
    <col min="8457" max="8457" width="15.5703125" style="37" hidden="1"/>
    <col min="8458" max="8706" width="9.140625" style="37" hidden="1"/>
    <col min="8707" max="8707" width="0.7109375" style="37" hidden="1"/>
    <col min="8708" max="8708" width="5.28515625" style="37" hidden="1"/>
    <col min="8709" max="8709" width="21.28515625" style="37" hidden="1"/>
    <col min="8710" max="8710" width="15.85546875" style="37" hidden="1"/>
    <col min="8711" max="8711" width="16.28515625" style="37" hidden="1"/>
    <col min="8712" max="8712" width="15.140625" style="37" hidden="1"/>
    <col min="8713" max="8713" width="15.5703125" style="37" hidden="1"/>
    <col min="8714" max="8962" width="9.140625" style="37" hidden="1"/>
    <col min="8963" max="8963" width="0.7109375" style="37" hidden="1"/>
    <col min="8964" max="8964" width="5.28515625" style="37" hidden="1"/>
    <col min="8965" max="8965" width="21.28515625" style="37" hidden="1"/>
    <col min="8966" max="8966" width="15.85546875" style="37" hidden="1"/>
    <col min="8967" max="8967" width="16.28515625" style="37" hidden="1"/>
    <col min="8968" max="8968" width="15.140625" style="37" hidden="1"/>
    <col min="8969" max="8969" width="15.5703125" style="37" hidden="1"/>
    <col min="8970" max="9218" width="9.140625" style="37" hidden="1"/>
    <col min="9219" max="9219" width="0.7109375" style="37" hidden="1"/>
    <col min="9220" max="9220" width="5.28515625" style="37" hidden="1"/>
    <col min="9221" max="9221" width="21.28515625" style="37" hidden="1"/>
    <col min="9222" max="9222" width="15.85546875" style="37" hidden="1"/>
    <col min="9223" max="9223" width="16.28515625" style="37" hidden="1"/>
    <col min="9224" max="9224" width="15.140625" style="37" hidden="1"/>
    <col min="9225" max="9225" width="15.5703125" style="37" hidden="1"/>
    <col min="9226" max="9474" width="9.140625" style="37" hidden="1"/>
    <col min="9475" max="9475" width="0.7109375" style="37" hidden="1"/>
    <col min="9476" max="9476" width="5.28515625" style="37" hidden="1"/>
    <col min="9477" max="9477" width="21.28515625" style="37" hidden="1"/>
    <col min="9478" max="9478" width="15.85546875" style="37" hidden="1"/>
    <col min="9479" max="9479" width="16.28515625" style="37" hidden="1"/>
    <col min="9480" max="9480" width="15.140625" style="37" hidden="1"/>
    <col min="9481" max="9481" width="15.5703125" style="37" hidden="1"/>
    <col min="9482" max="9730" width="9.140625" style="37" hidden="1"/>
    <col min="9731" max="9731" width="0.7109375" style="37" hidden="1"/>
    <col min="9732" max="9732" width="5.28515625" style="37" hidden="1"/>
    <col min="9733" max="9733" width="21.28515625" style="37" hidden="1"/>
    <col min="9734" max="9734" width="15.85546875" style="37" hidden="1"/>
    <col min="9735" max="9735" width="16.28515625" style="37" hidden="1"/>
    <col min="9736" max="9736" width="15.140625" style="37" hidden="1"/>
    <col min="9737" max="9737" width="15.5703125" style="37" hidden="1"/>
    <col min="9738" max="9986" width="9.140625" style="37" hidden="1"/>
    <col min="9987" max="9987" width="0.7109375" style="37" hidden="1"/>
    <col min="9988" max="9988" width="5.28515625" style="37" hidden="1"/>
    <col min="9989" max="9989" width="21.28515625" style="37" hidden="1"/>
    <col min="9990" max="9990" width="15.85546875" style="37" hidden="1"/>
    <col min="9991" max="9991" width="16.28515625" style="37" hidden="1"/>
    <col min="9992" max="9992" width="15.140625" style="37" hidden="1"/>
    <col min="9993" max="9993" width="15.5703125" style="37" hidden="1"/>
    <col min="9994" max="10242" width="9.140625" style="37" hidden="1"/>
    <col min="10243" max="10243" width="0.7109375" style="37" hidden="1"/>
    <col min="10244" max="10244" width="5.28515625" style="37" hidden="1"/>
    <col min="10245" max="10245" width="21.28515625" style="37" hidden="1"/>
    <col min="10246" max="10246" width="15.85546875" style="37" hidden="1"/>
    <col min="10247" max="10247" width="16.28515625" style="37" hidden="1"/>
    <col min="10248" max="10248" width="15.140625" style="37" hidden="1"/>
    <col min="10249" max="10249" width="15.5703125" style="37" hidden="1"/>
    <col min="10250" max="10498" width="9.140625" style="37" hidden="1"/>
    <col min="10499" max="10499" width="0.7109375" style="37" hidden="1"/>
    <col min="10500" max="10500" width="5.28515625" style="37" hidden="1"/>
    <col min="10501" max="10501" width="21.28515625" style="37" hidden="1"/>
    <col min="10502" max="10502" width="15.85546875" style="37" hidden="1"/>
    <col min="10503" max="10503" width="16.28515625" style="37" hidden="1"/>
    <col min="10504" max="10504" width="15.140625" style="37" hidden="1"/>
    <col min="10505" max="10505" width="15.5703125" style="37" hidden="1"/>
    <col min="10506" max="10754" width="9.140625" style="37" hidden="1"/>
    <col min="10755" max="10755" width="0.7109375" style="37" hidden="1"/>
    <col min="10756" max="10756" width="5.28515625" style="37" hidden="1"/>
    <col min="10757" max="10757" width="21.28515625" style="37" hidden="1"/>
    <col min="10758" max="10758" width="15.85546875" style="37" hidden="1"/>
    <col min="10759" max="10759" width="16.28515625" style="37" hidden="1"/>
    <col min="10760" max="10760" width="15.140625" style="37" hidden="1"/>
    <col min="10761" max="10761" width="15.5703125" style="37" hidden="1"/>
    <col min="10762" max="11010" width="9.140625" style="37" hidden="1"/>
    <col min="11011" max="11011" width="0.7109375" style="37" hidden="1"/>
    <col min="11012" max="11012" width="5.28515625" style="37" hidden="1"/>
    <col min="11013" max="11013" width="21.28515625" style="37" hidden="1"/>
    <col min="11014" max="11014" width="15.85546875" style="37" hidden="1"/>
    <col min="11015" max="11015" width="16.28515625" style="37" hidden="1"/>
    <col min="11016" max="11016" width="15.140625" style="37" hidden="1"/>
    <col min="11017" max="11017" width="15.5703125" style="37" hidden="1"/>
    <col min="11018" max="11266" width="9.140625" style="37" hidden="1"/>
    <col min="11267" max="11267" width="0.7109375" style="37" hidden="1"/>
    <col min="11268" max="11268" width="5.28515625" style="37" hidden="1"/>
    <col min="11269" max="11269" width="21.28515625" style="37" hidden="1"/>
    <col min="11270" max="11270" width="15.85546875" style="37" hidden="1"/>
    <col min="11271" max="11271" width="16.28515625" style="37" hidden="1"/>
    <col min="11272" max="11272" width="15.140625" style="37" hidden="1"/>
    <col min="11273" max="11273" width="15.5703125" style="37" hidden="1"/>
    <col min="11274" max="11522" width="9.140625" style="37" hidden="1"/>
    <col min="11523" max="11523" width="0.7109375" style="37" hidden="1"/>
    <col min="11524" max="11524" width="5.28515625" style="37" hidden="1"/>
    <col min="11525" max="11525" width="21.28515625" style="37" hidden="1"/>
    <col min="11526" max="11526" width="15.85546875" style="37" hidden="1"/>
    <col min="11527" max="11527" width="16.28515625" style="37" hidden="1"/>
    <col min="11528" max="11528" width="15.140625" style="37" hidden="1"/>
    <col min="11529" max="11529" width="15.5703125" style="37" hidden="1"/>
    <col min="11530" max="11778" width="9.140625" style="37" hidden="1"/>
    <col min="11779" max="11779" width="0.7109375" style="37" hidden="1"/>
    <col min="11780" max="11780" width="5.28515625" style="37" hidden="1"/>
    <col min="11781" max="11781" width="21.28515625" style="37" hidden="1"/>
    <col min="11782" max="11782" width="15.85546875" style="37" hidden="1"/>
    <col min="11783" max="11783" width="16.28515625" style="37" hidden="1"/>
    <col min="11784" max="11784" width="15.140625" style="37" hidden="1"/>
    <col min="11785" max="11785" width="15.5703125" style="37" hidden="1"/>
    <col min="11786" max="12034" width="9.140625" style="37" hidden="1"/>
    <col min="12035" max="12035" width="0.7109375" style="37" hidden="1"/>
    <col min="12036" max="12036" width="5.28515625" style="37" hidden="1"/>
    <col min="12037" max="12037" width="21.28515625" style="37" hidden="1"/>
    <col min="12038" max="12038" width="15.85546875" style="37" hidden="1"/>
    <col min="12039" max="12039" width="16.28515625" style="37" hidden="1"/>
    <col min="12040" max="12040" width="15.140625" style="37" hidden="1"/>
    <col min="12041" max="12041" width="15.5703125" style="37" hidden="1"/>
    <col min="12042" max="12290" width="9.140625" style="37" hidden="1"/>
    <col min="12291" max="12291" width="0.7109375" style="37" hidden="1"/>
    <col min="12292" max="12292" width="5.28515625" style="37" hidden="1"/>
    <col min="12293" max="12293" width="21.28515625" style="37" hidden="1"/>
    <col min="12294" max="12294" width="15.85546875" style="37" hidden="1"/>
    <col min="12295" max="12295" width="16.28515625" style="37" hidden="1"/>
    <col min="12296" max="12296" width="15.140625" style="37" hidden="1"/>
    <col min="12297" max="12297" width="15.5703125" style="37" hidden="1"/>
    <col min="12298" max="12546" width="9.140625" style="37" hidden="1"/>
    <col min="12547" max="12547" width="0.7109375" style="37" hidden="1"/>
    <col min="12548" max="12548" width="5.28515625" style="37" hidden="1"/>
    <col min="12549" max="12549" width="21.28515625" style="37" hidden="1"/>
    <col min="12550" max="12550" width="15.85546875" style="37" hidden="1"/>
    <col min="12551" max="12551" width="16.28515625" style="37" hidden="1"/>
    <col min="12552" max="12552" width="15.140625" style="37" hidden="1"/>
    <col min="12553" max="12553" width="15.5703125" style="37" hidden="1"/>
    <col min="12554" max="12802" width="9.140625" style="37" hidden="1"/>
    <col min="12803" max="12803" width="0.7109375" style="37" hidden="1"/>
    <col min="12804" max="12804" width="5.28515625" style="37" hidden="1"/>
    <col min="12805" max="12805" width="21.28515625" style="37" hidden="1"/>
    <col min="12806" max="12806" width="15.85546875" style="37" hidden="1"/>
    <col min="12807" max="12807" width="16.28515625" style="37" hidden="1"/>
    <col min="12808" max="12808" width="15.140625" style="37" hidden="1"/>
    <col min="12809" max="12809" width="15.5703125" style="37" hidden="1"/>
    <col min="12810" max="13058" width="9.140625" style="37" hidden="1"/>
    <col min="13059" max="13059" width="0.7109375" style="37" hidden="1"/>
    <col min="13060" max="13060" width="5.28515625" style="37" hidden="1"/>
    <col min="13061" max="13061" width="21.28515625" style="37" hidden="1"/>
    <col min="13062" max="13062" width="15.85546875" style="37" hidden="1"/>
    <col min="13063" max="13063" width="16.28515625" style="37" hidden="1"/>
    <col min="13064" max="13064" width="15.140625" style="37" hidden="1"/>
    <col min="13065" max="13065" width="15.5703125" style="37" hidden="1"/>
    <col min="13066" max="13314" width="9.140625" style="37" hidden="1"/>
    <col min="13315" max="13315" width="0.7109375" style="37" hidden="1"/>
    <col min="13316" max="13316" width="5.28515625" style="37" hidden="1"/>
    <col min="13317" max="13317" width="21.28515625" style="37" hidden="1"/>
    <col min="13318" max="13318" width="15.85546875" style="37" hidden="1"/>
    <col min="13319" max="13319" width="16.28515625" style="37" hidden="1"/>
    <col min="13320" max="13320" width="15.140625" style="37" hidden="1"/>
    <col min="13321" max="13321" width="15.5703125" style="37" hidden="1"/>
    <col min="13322" max="13570" width="9.140625" style="37" hidden="1"/>
    <col min="13571" max="13571" width="0.7109375" style="37" hidden="1"/>
    <col min="13572" max="13572" width="5.28515625" style="37" hidden="1"/>
    <col min="13573" max="13573" width="21.28515625" style="37" hidden="1"/>
    <col min="13574" max="13574" width="15.85546875" style="37" hidden="1"/>
    <col min="13575" max="13575" width="16.28515625" style="37" hidden="1"/>
    <col min="13576" max="13576" width="15.140625" style="37" hidden="1"/>
    <col min="13577" max="13577" width="15.5703125" style="37" hidden="1"/>
    <col min="13578" max="13826" width="9.140625" style="37" hidden="1"/>
    <col min="13827" max="13827" width="0.7109375" style="37" hidden="1"/>
    <col min="13828" max="13828" width="5.28515625" style="37" hidden="1"/>
    <col min="13829" max="13829" width="21.28515625" style="37" hidden="1"/>
    <col min="13830" max="13830" width="15.85546875" style="37" hidden="1"/>
    <col min="13831" max="13831" width="16.28515625" style="37" hidden="1"/>
    <col min="13832" max="13832" width="15.140625" style="37" hidden="1"/>
    <col min="13833" max="13833" width="15.5703125" style="37" hidden="1"/>
    <col min="13834" max="14082" width="9.140625" style="37" hidden="1"/>
    <col min="14083" max="14083" width="0.7109375" style="37" hidden="1"/>
    <col min="14084" max="14084" width="5.28515625" style="37" hidden="1"/>
    <col min="14085" max="14085" width="21.28515625" style="37" hidden="1"/>
    <col min="14086" max="14086" width="15.85546875" style="37" hidden="1"/>
    <col min="14087" max="14087" width="16.28515625" style="37" hidden="1"/>
    <col min="14088" max="14088" width="15.140625" style="37" hidden="1"/>
    <col min="14089" max="14089" width="15.5703125" style="37" hidden="1"/>
    <col min="14090" max="14338" width="9.140625" style="37" hidden="1"/>
    <col min="14339" max="14339" width="0.7109375" style="37" hidden="1"/>
    <col min="14340" max="14340" width="5.28515625" style="37" hidden="1"/>
    <col min="14341" max="14341" width="21.28515625" style="37" hidden="1"/>
    <col min="14342" max="14342" width="15.85546875" style="37" hidden="1"/>
    <col min="14343" max="14343" width="16.28515625" style="37" hidden="1"/>
    <col min="14344" max="14344" width="15.140625" style="37" hidden="1"/>
    <col min="14345" max="14345" width="15.5703125" style="37" hidden="1"/>
    <col min="14346" max="14594" width="9.140625" style="37" hidden="1"/>
    <col min="14595" max="14595" width="0.7109375" style="37" hidden="1"/>
    <col min="14596" max="14596" width="5.28515625" style="37" hidden="1"/>
    <col min="14597" max="14597" width="21.28515625" style="37" hidden="1"/>
    <col min="14598" max="14598" width="15.85546875" style="37" hidden="1"/>
    <col min="14599" max="14599" width="16.28515625" style="37" hidden="1"/>
    <col min="14600" max="14600" width="15.140625" style="37" hidden="1"/>
    <col min="14601" max="14601" width="15.5703125" style="37" hidden="1"/>
    <col min="14602" max="14850" width="9.140625" style="37" hidden="1"/>
    <col min="14851" max="14851" width="0.7109375" style="37" hidden="1"/>
    <col min="14852" max="14852" width="5.28515625" style="37" hidden="1"/>
    <col min="14853" max="14853" width="21.28515625" style="37" hidden="1"/>
    <col min="14854" max="14854" width="15.85546875" style="37" hidden="1"/>
    <col min="14855" max="14855" width="16.28515625" style="37" hidden="1"/>
    <col min="14856" max="14856" width="15.140625" style="37" hidden="1"/>
    <col min="14857" max="14857" width="15.5703125" style="37" hidden="1"/>
    <col min="14858" max="15106" width="9.140625" style="37" hidden="1"/>
    <col min="15107" max="15107" width="0.7109375" style="37" hidden="1"/>
    <col min="15108" max="15108" width="5.28515625" style="37" hidden="1"/>
    <col min="15109" max="15109" width="21.28515625" style="37" hidden="1"/>
    <col min="15110" max="15110" width="15.85546875" style="37" hidden="1"/>
    <col min="15111" max="15111" width="16.28515625" style="37" hidden="1"/>
    <col min="15112" max="15112" width="15.140625" style="37" hidden="1"/>
    <col min="15113" max="15113" width="15.5703125" style="37" hidden="1"/>
    <col min="15114" max="15362" width="9.140625" style="37" hidden="1"/>
    <col min="15363" max="15363" width="0.7109375" style="37" hidden="1"/>
    <col min="15364" max="15364" width="5.28515625" style="37" hidden="1"/>
    <col min="15365" max="15365" width="21.28515625" style="37" hidden="1"/>
    <col min="15366" max="15366" width="15.85546875" style="37" hidden="1"/>
    <col min="15367" max="15367" width="16.28515625" style="37" hidden="1"/>
    <col min="15368" max="15368" width="15.140625" style="37" hidden="1"/>
    <col min="15369" max="15369" width="15.5703125" style="37" hidden="1"/>
    <col min="15370" max="15618" width="9.140625" style="37" hidden="1"/>
    <col min="15619" max="15619" width="0.7109375" style="37" hidden="1"/>
    <col min="15620" max="15620" width="5.28515625" style="37" hidden="1"/>
    <col min="15621" max="15621" width="21.28515625" style="37" hidden="1"/>
    <col min="15622" max="15622" width="15.85546875" style="37" hidden="1"/>
    <col min="15623" max="15623" width="16.28515625" style="37" hidden="1"/>
    <col min="15624" max="15624" width="15.140625" style="37" hidden="1"/>
    <col min="15625" max="15625" width="15.5703125" style="37" hidden="1"/>
    <col min="15626" max="15874" width="9.140625" style="37" hidden="1"/>
    <col min="15875" max="15875" width="0.7109375" style="37" hidden="1"/>
    <col min="15876" max="15876" width="5.28515625" style="37" hidden="1"/>
    <col min="15877" max="15877" width="21.28515625" style="37" hidden="1"/>
    <col min="15878" max="15878" width="15.85546875" style="37" hidden="1"/>
    <col min="15879" max="15879" width="16.28515625" style="37" hidden="1"/>
    <col min="15880" max="15880" width="15.140625" style="37" hidden="1"/>
    <col min="15881" max="15881" width="15.5703125" style="37" hidden="1"/>
    <col min="15882" max="16130" width="9.140625" style="37" hidden="1"/>
    <col min="16131" max="16131" width="0.7109375" style="37" hidden="1"/>
    <col min="16132" max="16132" width="5.28515625" style="37" hidden="1"/>
    <col min="16133" max="16133" width="21.28515625" style="37" hidden="1"/>
    <col min="16134" max="16134" width="15.85546875" style="37" hidden="1"/>
    <col min="16135" max="16135" width="16.28515625" style="37" hidden="1"/>
    <col min="16136" max="16136" width="15.140625" style="37" hidden="1"/>
    <col min="16137" max="16137" width="15.5703125" style="37" hidden="1"/>
    <col min="16138" max="16384" width="9.140625" style="37" hidden="1"/>
  </cols>
  <sheetData>
    <row r="1" spans="2:9" ht="18.75" customHeight="1" thickBot="1">
      <c r="C1" s="71"/>
      <c r="D1" s="72"/>
      <c r="E1" s="73"/>
      <c r="F1" s="73"/>
      <c r="G1" s="73"/>
      <c r="H1" s="73"/>
    </row>
    <row r="2" spans="2:9" ht="15" customHeight="1" thickBot="1">
      <c r="B2" s="127"/>
      <c r="C2" s="123"/>
      <c r="D2" s="124"/>
      <c r="E2" s="125"/>
      <c r="F2" s="125"/>
      <c r="G2" s="125"/>
      <c r="H2" s="125"/>
      <c r="I2" s="126"/>
    </row>
    <row r="3" spans="2:9" ht="30" customHeight="1" thickBot="1">
      <c r="B3" s="128"/>
      <c r="C3" s="425" t="s">
        <v>827</v>
      </c>
      <c r="D3" s="426"/>
      <c r="E3" s="426"/>
      <c r="F3" s="426"/>
      <c r="G3" s="426"/>
      <c r="H3" s="427"/>
      <c r="I3" s="130"/>
    </row>
    <row r="4" spans="2:9" ht="36.75" customHeight="1" thickBot="1">
      <c r="B4" s="128"/>
      <c r="C4" s="121" t="s">
        <v>305</v>
      </c>
      <c r="D4" s="121" t="s">
        <v>511</v>
      </c>
      <c r="E4" s="122" t="s">
        <v>313</v>
      </c>
      <c r="F4" s="122" t="s">
        <v>3</v>
      </c>
      <c r="G4" s="122" t="s">
        <v>424</v>
      </c>
      <c r="H4" s="122" t="s">
        <v>314</v>
      </c>
      <c r="I4" s="130"/>
    </row>
    <row r="5" spans="2:9" ht="15" customHeight="1">
      <c r="B5" s="128"/>
      <c r="C5" s="430" t="s">
        <v>550</v>
      </c>
      <c r="D5" s="431"/>
      <c r="E5" s="422" t="s">
        <v>667</v>
      </c>
      <c r="F5" s="423"/>
      <c r="G5" s="423"/>
      <c r="H5" s="424"/>
      <c r="I5" s="130"/>
    </row>
    <row r="6" spans="2:9" ht="42" customHeight="1">
      <c r="B6" s="128"/>
      <c r="C6" s="135">
        <v>1</v>
      </c>
      <c r="D6" s="120" t="s">
        <v>19</v>
      </c>
      <c r="E6" s="44">
        <v>462565550.17722607</v>
      </c>
      <c r="F6" s="44">
        <v>566698974.07687521</v>
      </c>
      <c r="G6" s="44">
        <v>463524315.01815909</v>
      </c>
      <c r="H6" s="45">
        <f>SUM(E6:G6)</f>
        <v>1492788839.2722604</v>
      </c>
      <c r="I6" s="130"/>
    </row>
    <row r="7" spans="2:9" ht="42" customHeight="1">
      <c r="B7" s="128"/>
      <c r="C7" s="135">
        <v>2</v>
      </c>
      <c r="D7" s="77" t="s">
        <v>664</v>
      </c>
      <c r="E7" s="44">
        <v>5606439732.8617277</v>
      </c>
      <c r="F7" s="44">
        <v>3649900030.8328447</v>
      </c>
      <c r="G7" s="44">
        <v>2169794671.9438701</v>
      </c>
      <c r="H7" s="45">
        <f>SUM(E7:G7)</f>
        <v>11426134435.638443</v>
      </c>
      <c r="I7" s="130"/>
    </row>
    <row r="8" spans="2:9" ht="42" customHeight="1">
      <c r="B8" s="128"/>
      <c r="C8" s="135">
        <v>3</v>
      </c>
      <c r="D8" s="77" t="s">
        <v>665</v>
      </c>
      <c r="E8" s="44">
        <v>1495359686.2530191</v>
      </c>
      <c r="F8" s="44">
        <v>695638590.46599746</v>
      </c>
      <c r="G8" s="44">
        <v>363546679.23467022</v>
      </c>
      <c r="H8" s="45">
        <f>SUM(E8:G8)</f>
        <v>2554544955.9536867</v>
      </c>
      <c r="I8" s="130"/>
    </row>
    <row r="9" spans="2:9" ht="42" customHeight="1">
      <c r="B9" s="128"/>
      <c r="C9" s="135">
        <v>4</v>
      </c>
      <c r="D9" s="77" t="s">
        <v>666</v>
      </c>
      <c r="E9" s="44">
        <v>5194889022.5878038</v>
      </c>
      <c r="F9" s="44">
        <v>8616267514.3205967</v>
      </c>
      <c r="G9" s="44">
        <v>5764907626.0317078</v>
      </c>
      <c r="H9" s="45">
        <f>SUM(E9:G9)</f>
        <v>19576064162.940109</v>
      </c>
      <c r="I9" s="130"/>
    </row>
    <row r="10" spans="2:9" ht="13.5" thickBot="1">
      <c r="B10" s="128"/>
      <c r="C10" s="136"/>
      <c r="D10" s="39"/>
      <c r="E10" s="42"/>
      <c r="F10" s="42"/>
      <c r="G10" s="42"/>
      <c r="H10" s="137"/>
      <c r="I10" s="130"/>
    </row>
    <row r="11" spans="2:9" ht="33" customHeight="1" thickBot="1">
      <c r="B11" s="128"/>
      <c r="C11" s="428" t="s">
        <v>4</v>
      </c>
      <c r="D11" s="429"/>
      <c r="E11" s="47">
        <f>SUM(E6:E9)</f>
        <v>12759253991.879776</v>
      </c>
      <c r="F11" s="47">
        <f>SUM(F6:F10)</f>
        <v>13528505109.696314</v>
      </c>
      <c r="G11" s="47">
        <f>SUM(G6:G10)</f>
        <v>8761773292.2284069</v>
      </c>
      <c r="H11" s="47">
        <f>SUM(H6:H9)</f>
        <v>35049532393.804504</v>
      </c>
      <c r="I11" s="130"/>
    </row>
    <row r="12" spans="2:9" ht="15" customHeight="1" thickBot="1">
      <c r="B12" s="129"/>
      <c r="C12" s="132"/>
      <c r="D12" s="133"/>
      <c r="E12" s="134"/>
      <c r="F12" s="134"/>
      <c r="G12" s="134"/>
      <c r="H12" s="134"/>
      <c r="I12" s="131"/>
    </row>
    <row r="13" spans="2:9" ht="18.75" customHeight="1">
      <c r="C13" s="74"/>
      <c r="D13" s="75"/>
      <c r="E13" s="76"/>
      <c r="F13" s="76"/>
      <c r="G13" s="76"/>
      <c r="H13" s="76"/>
    </row>
    <row r="14" spans="2:9" hidden="1">
      <c r="C14" s="38"/>
      <c r="D14" s="39"/>
      <c r="E14" s="42"/>
      <c r="F14" s="42"/>
      <c r="G14" s="42"/>
      <c r="H14" s="42"/>
    </row>
    <row r="15" spans="2:9" hidden="1">
      <c r="C15" s="38"/>
      <c r="D15" s="39"/>
      <c r="E15" s="42"/>
      <c r="F15" s="42"/>
      <c r="G15" s="42"/>
      <c r="H15" s="42"/>
    </row>
    <row r="16" spans="2:9" ht="12" hidden="1" customHeight="1">
      <c r="C16" s="38"/>
      <c r="D16" s="39"/>
      <c r="E16" s="42"/>
      <c r="F16" s="42"/>
      <c r="G16" s="42"/>
      <c r="H16" s="42"/>
    </row>
    <row r="28" spans="4:4" ht="18.75" hidden="1">
      <c r="D28" s="41"/>
    </row>
  </sheetData>
  <mergeCells count="4">
    <mergeCell ref="C3:H3"/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Cane.</vt:lpstr>
      <vt:lpstr>Co-gen.</vt:lpstr>
      <vt:lpstr>Ethanol.</vt:lpstr>
      <vt:lpstr>Mod.</vt:lpstr>
      <vt:lpstr>State-wise Total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2024-07-09T08:30:14Z</cp:lastPrinted>
  <dcterms:created xsi:type="dcterms:W3CDTF">2021-09-13T10:07:55Z</dcterms:created>
  <dcterms:modified xsi:type="dcterms:W3CDTF">2024-08-20T12:41:53Z</dcterms:modified>
</cp:coreProperties>
</file>