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1730" tabRatio="929" activeTab="6"/>
  </bookViews>
  <sheets>
    <sheet name="Mod." sheetId="8" r:id="rId1"/>
    <sheet name="Cane." sheetId="6" r:id="rId2"/>
    <sheet name="Co-gen." sheetId="7" r:id="rId3"/>
    <sheet name="Ethanol." sheetId="10" r:id="rId4"/>
    <sheet name="Summary" sheetId="20" r:id="rId5"/>
    <sheet name="Sheet1" sheetId="21" r:id="rId6"/>
    <sheet name="Sheet2" sheetId="22" r:id="rId7"/>
  </sheets>
  <definedNames>
    <definedName name="_xlnm._FilterDatabase" localSheetId="0" hidden="1">Mod.!$B$4:$Q$289</definedName>
  </definedNames>
  <calcPr calcId="162913"/>
</workbook>
</file>

<file path=xl/calcChain.xml><?xml version="1.0" encoding="utf-8"?>
<calcChain xmlns="http://schemas.openxmlformats.org/spreadsheetml/2006/main">
  <c r="G4" i="22" l="1"/>
  <c r="E8" i="22"/>
  <c r="D8" i="22"/>
  <c r="G7" i="22"/>
  <c r="F7" i="22"/>
  <c r="G6" i="22"/>
  <c r="F6" i="22"/>
  <c r="G5" i="22"/>
  <c r="F5" i="22"/>
  <c r="F4" i="22"/>
  <c r="F8" i="22" s="1"/>
  <c r="K8" i="21"/>
  <c r="K5" i="21"/>
  <c r="K6" i="21"/>
  <c r="K7" i="21"/>
  <c r="K4" i="21"/>
  <c r="J4" i="21"/>
  <c r="F8" i="21"/>
  <c r="F5" i="21"/>
  <c r="F6" i="21"/>
  <c r="F7" i="21"/>
  <c r="F4" i="21"/>
  <c r="C145" i="10"/>
  <c r="C226" i="7"/>
  <c r="C211" i="6"/>
  <c r="C290" i="8"/>
  <c r="C289" i="8"/>
  <c r="C92" i="10"/>
  <c r="C225" i="7"/>
  <c r="C210" i="6"/>
  <c r="I8" i="21"/>
  <c r="H8" i="21"/>
  <c r="G8" i="21"/>
  <c r="E8" i="21"/>
  <c r="D8" i="21"/>
  <c r="J7" i="21"/>
  <c r="J6" i="21"/>
  <c r="J5" i="21"/>
  <c r="G8" i="22" l="1"/>
  <c r="J8" i="21"/>
  <c r="N280" i="8" l="1"/>
  <c r="M280" i="8"/>
  <c r="L280" i="8"/>
  <c r="O278" i="8"/>
  <c r="O280" i="8" s="1"/>
  <c r="N271" i="8"/>
  <c r="M271" i="8"/>
  <c r="L271" i="8"/>
  <c r="O269" i="8"/>
  <c r="O268" i="8"/>
  <c r="O267" i="8"/>
  <c r="O266" i="8"/>
  <c r="O265" i="8"/>
  <c r="O264" i="8"/>
  <c r="O263" i="8"/>
  <c r="O262" i="8"/>
  <c r="O261" i="8"/>
  <c r="O260" i="8"/>
  <c r="O259" i="8"/>
  <c r="O258" i="8"/>
  <c r="O257" i="8"/>
  <c r="O256" i="8"/>
  <c r="O255" i="8"/>
  <c r="O254" i="8"/>
  <c r="O253" i="8"/>
  <c r="O252" i="8"/>
  <c r="O251" i="8"/>
  <c r="O250" i="8"/>
  <c r="O249" i="8"/>
  <c r="O248" i="8"/>
  <c r="O247" i="8"/>
  <c r="O246" i="8"/>
  <c r="O245" i="8"/>
  <c r="O244" i="8"/>
  <c r="N237" i="8"/>
  <c r="M237" i="8"/>
  <c r="L237" i="8"/>
  <c r="O235" i="8"/>
  <c r="O234" i="8"/>
  <c r="O233" i="8"/>
  <c r="O232" i="8"/>
  <c r="O237" i="8" s="1"/>
  <c r="O231" i="8"/>
  <c r="N224" i="8"/>
  <c r="M224" i="8"/>
  <c r="L224" i="8"/>
  <c r="O222" i="8"/>
  <c r="O221" i="8"/>
  <c r="O220" i="8"/>
  <c r="O219" i="8"/>
  <c r="O218" i="8"/>
  <c r="O217" i="8"/>
  <c r="O216" i="8"/>
  <c r="O215" i="8"/>
  <c r="O214" i="8"/>
  <c r="O213" i="8"/>
  <c r="O212" i="8"/>
  <c r="N205" i="8"/>
  <c r="M205" i="8"/>
  <c r="L205" i="8"/>
  <c r="O203" i="8"/>
  <c r="O202" i="8"/>
  <c r="O201" i="8"/>
  <c r="O200" i="8"/>
  <c r="O199" i="8"/>
  <c r="O198" i="8"/>
  <c r="O197" i="8"/>
  <c r="O196" i="8"/>
  <c r="O195" i="8"/>
  <c r="O194" i="8"/>
  <c r="O193" i="8"/>
  <c r="O192" i="8"/>
  <c r="N185" i="8"/>
  <c r="M185" i="8"/>
  <c r="L185" i="8"/>
  <c r="O183" i="8"/>
  <c r="O182" i="8"/>
  <c r="O181" i="8"/>
  <c r="O180" i="8"/>
  <c r="O179" i="8"/>
  <c r="O178" i="8"/>
  <c r="O177" i="8"/>
  <c r="O176" i="8"/>
  <c r="N169" i="8"/>
  <c r="M169" i="8"/>
  <c r="L169" i="8"/>
  <c r="O167" i="8"/>
  <c r="O166" i="8"/>
  <c r="O165" i="8"/>
  <c r="N158" i="8"/>
  <c r="M158" i="8"/>
  <c r="L158" i="8"/>
  <c r="O156" i="8"/>
  <c r="O155" i="8"/>
  <c r="O154" i="8"/>
  <c r="O153" i="8"/>
  <c r="O152" i="8"/>
  <c r="O151" i="8"/>
  <c r="N144" i="8"/>
  <c r="M144" i="8"/>
  <c r="M145" i="8" s="1"/>
  <c r="L144" i="8"/>
  <c r="O142" i="8"/>
  <c r="O141" i="8"/>
  <c r="O140" i="8"/>
  <c r="O139" i="8"/>
  <c r="O138" i="8"/>
  <c r="O137" i="8"/>
  <c r="N130" i="8"/>
  <c r="M130" i="8"/>
  <c r="L130" i="8"/>
  <c r="O128" i="8"/>
  <c r="O127" i="8"/>
  <c r="O126" i="8"/>
  <c r="O125" i="8"/>
  <c r="O124" i="8"/>
  <c r="O123" i="8"/>
  <c r="O122" i="8"/>
  <c r="O121" i="8"/>
  <c r="O120" i="8"/>
  <c r="O119" i="8"/>
  <c r="O118" i="8"/>
  <c r="O117" i="8"/>
  <c r="O116" i="8"/>
  <c r="O115" i="8"/>
  <c r="O114" i="8"/>
  <c r="O113" i="8"/>
  <c r="O112" i="8"/>
  <c r="O111" i="8"/>
  <c r="O110" i="8"/>
  <c r="O109" i="8"/>
  <c r="O108" i="8"/>
  <c r="O107" i="8"/>
  <c r="O106" i="8"/>
  <c r="O105" i="8"/>
  <c r="O104" i="8"/>
  <c r="O103" i="8"/>
  <c r="O102" i="8"/>
  <c r="O101" i="8"/>
  <c r="N94" i="8"/>
  <c r="M94" i="8"/>
  <c r="M95" i="8" s="1"/>
  <c r="L94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N83" i="10"/>
  <c r="M83" i="10"/>
  <c r="L83" i="10"/>
  <c r="O81" i="10"/>
  <c r="O80" i="10"/>
  <c r="O79" i="10"/>
  <c r="O78" i="10"/>
  <c r="O83" i="10" s="1"/>
  <c r="N71" i="10"/>
  <c r="M71" i="10"/>
  <c r="L71" i="10"/>
  <c r="O69" i="10"/>
  <c r="O68" i="10"/>
  <c r="O67" i="10"/>
  <c r="O66" i="10"/>
  <c r="O65" i="10"/>
  <c r="O64" i="10"/>
  <c r="O63" i="10"/>
  <c r="O62" i="10"/>
  <c r="O61" i="10"/>
  <c r="O60" i="10"/>
  <c r="N53" i="10"/>
  <c r="M53" i="10"/>
  <c r="L53" i="10"/>
  <c r="O51" i="10"/>
  <c r="O50" i="10"/>
  <c r="O49" i="10"/>
  <c r="O48" i="10"/>
  <c r="O47" i="10"/>
  <c r="O46" i="10"/>
  <c r="O45" i="10"/>
  <c r="O44" i="10"/>
  <c r="O43" i="10"/>
  <c r="N36" i="10"/>
  <c r="M36" i="10"/>
  <c r="L36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N171" i="7"/>
  <c r="M171" i="7"/>
  <c r="M172" i="7" s="1"/>
  <c r="L171" i="7"/>
  <c r="P171" i="7" s="1"/>
  <c r="O169" i="7"/>
  <c r="O168" i="7"/>
  <c r="N161" i="7"/>
  <c r="M161" i="7"/>
  <c r="L161" i="7"/>
  <c r="O159" i="7"/>
  <c r="O158" i="7"/>
  <c r="O157" i="7"/>
  <c r="O156" i="7"/>
  <c r="O155" i="7"/>
  <c r="O154" i="7"/>
  <c r="O153" i="7"/>
  <c r="O152" i="7"/>
  <c r="O151" i="7"/>
  <c r="O150" i="7"/>
  <c r="O149" i="7"/>
  <c r="O148" i="7"/>
  <c r="O147" i="7"/>
  <c r="O146" i="7"/>
  <c r="O145" i="7"/>
  <c r="N138" i="7"/>
  <c r="M138" i="7"/>
  <c r="M139" i="7" s="1"/>
  <c r="L138" i="7"/>
  <c r="P138" i="7" s="1"/>
  <c r="O136" i="7"/>
  <c r="O135" i="7"/>
  <c r="O134" i="7"/>
  <c r="O133" i="7"/>
  <c r="O132" i="7"/>
  <c r="O131" i="7"/>
  <c r="N124" i="7"/>
  <c r="M124" i="7"/>
  <c r="L124" i="7"/>
  <c r="O122" i="7"/>
  <c r="O121" i="7"/>
  <c r="O120" i="7"/>
  <c r="O119" i="7"/>
  <c r="O124" i="7" s="1"/>
  <c r="N112" i="7"/>
  <c r="M112" i="7"/>
  <c r="L112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N49" i="7"/>
  <c r="M49" i="7"/>
  <c r="L49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N8" i="7"/>
  <c r="M8" i="7"/>
  <c r="L8" i="7"/>
  <c r="O6" i="7"/>
  <c r="O8" i="7" s="1"/>
  <c r="N156" i="6"/>
  <c r="M156" i="6"/>
  <c r="M157" i="6" s="1"/>
  <c r="L156" i="6"/>
  <c r="O154" i="6"/>
  <c r="O153" i="6"/>
  <c r="O156" i="6" s="1"/>
  <c r="N146" i="6"/>
  <c r="M146" i="6"/>
  <c r="L146" i="6"/>
  <c r="O144" i="6"/>
  <c r="O143" i="6"/>
  <c r="O142" i="6"/>
  <c r="O141" i="6"/>
  <c r="O140" i="6"/>
  <c r="O139" i="6"/>
  <c r="N132" i="6"/>
  <c r="M132" i="6"/>
  <c r="L132" i="6"/>
  <c r="O130" i="6"/>
  <c r="O129" i="6"/>
  <c r="N122" i="6"/>
  <c r="M122" i="6"/>
  <c r="L122" i="6"/>
  <c r="O120" i="6"/>
  <c r="O119" i="6"/>
  <c r="N112" i="6"/>
  <c r="M112" i="6"/>
  <c r="L112" i="6"/>
  <c r="O110" i="6"/>
  <c r="O109" i="6"/>
  <c r="O108" i="6"/>
  <c r="O107" i="6"/>
  <c r="O106" i="6"/>
  <c r="O105" i="6"/>
  <c r="O104" i="6"/>
  <c r="O112" i="6" s="1"/>
  <c r="N97" i="6"/>
  <c r="M97" i="6"/>
  <c r="L97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N58" i="6"/>
  <c r="M58" i="6"/>
  <c r="L58" i="6"/>
  <c r="O56" i="6"/>
  <c r="O55" i="6"/>
  <c r="O54" i="6"/>
  <c r="O53" i="6"/>
  <c r="N46" i="6"/>
  <c r="M46" i="6"/>
  <c r="M47" i="6" s="1"/>
  <c r="L46" i="6"/>
  <c r="O44" i="6"/>
  <c r="O46" i="6" s="1"/>
  <c r="N37" i="6"/>
  <c r="M37" i="6"/>
  <c r="L37" i="6"/>
  <c r="O35" i="6"/>
  <c r="O34" i="6"/>
  <c r="O33" i="6"/>
  <c r="O32" i="6"/>
  <c r="O31" i="6"/>
  <c r="N24" i="6"/>
  <c r="M24" i="6"/>
  <c r="L24" i="6"/>
  <c r="O22" i="6"/>
  <c r="O21" i="6"/>
  <c r="O20" i="6"/>
  <c r="O19" i="6"/>
  <c r="N12" i="6"/>
  <c r="M12" i="6"/>
  <c r="M13" i="6" s="1"/>
  <c r="L12" i="6"/>
  <c r="O10" i="6"/>
  <c r="O9" i="6"/>
  <c r="O8" i="6"/>
  <c r="O7" i="6"/>
  <c r="O6" i="6"/>
  <c r="M281" i="8" l="1"/>
  <c r="M225" i="8"/>
  <c r="O144" i="8"/>
  <c r="P112" i="7"/>
  <c r="M113" i="7"/>
  <c r="M206" i="8"/>
  <c r="P185" i="8"/>
  <c r="M186" i="8"/>
  <c r="O158" i="8"/>
  <c r="P83" i="10"/>
  <c r="Q83" i="10" s="1"/>
  <c r="O71" i="10"/>
  <c r="O53" i="10"/>
  <c r="P132" i="6"/>
  <c r="O37" i="6"/>
  <c r="O24" i="6"/>
  <c r="M9" i="7"/>
  <c r="P71" i="10"/>
  <c r="O12" i="6"/>
  <c r="O132" i="6"/>
  <c r="Q132" i="6" s="1"/>
  <c r="O49" i="7"/>
  <c r="O112" i="7"/>
  <c r="O171" i="7"/>
  <c r="Q171" i="7" s="1"/>
  <c r="P36" i="10"/>
  <c r="M170" i="8"/>
  <c r="O58" i="6"/>
  <c r="M133" i="6"/>
  <c r="P280" i="8"/>
  <c r="Q280" i="8" s="1"/>
  <c r="O36" i="10"/>
  <c r="O94" i="8"/>
  <c r="P94" i="8"/>
  <c r="P97" i="6"/>
  <c r="O161" i="7"/>
  <c r="O205" i="8"/>
  <c r="M98" i="6"/>
  <c r="O130" i="8"/>
  <c r="P224" i="8"/>
  <c r="O224" i="8"/>
  <c r="O122" i="6"/>
  <c r="O146" i="6"/>
  <c r="P8" i="7"/>
  <c r="Q8" i="7" s="1"/>
  <c r="O138" i="7"/>
  <c r="Q138" i="7" s="1"/>
  <c r="O185" i="8"/>
  <c r="O271" i="8"/>
  <c r="M84" i="10"/>
  <c r="O169" i="8"/>
  <c r="O97" i="6"/>
  <c r="Q97" i="6" s="1"/>
  <c r="M162" i="7"/>
  <c r="M282" i="8"/>
  <c r="P271" i="8"/>
  <c r="Q271" i="8" s="1"/>
  <c r="M272" i="8"/>
  <c r="P237" i="8"/>
  <c r="Q237" i="8" s="1"/>
  <c r="M238" i="8"/>
  <c r="Q224" i="8"/>
  <c r="P205" i="8"/>
  <c r="P169" i="8"/>
  <c r="M159" i="8"/>
  <c r="P158" i="8"/>
  <c r="M286" i="8"/>
  <c r="P144" i="8"/>
  <c r="Q144" i="8" s="1"/>
  <c r="N286" i="8"/>
  <c r="P130" i="8"/>
  <c r="L286" i="8"/>
  <c r="M131" i="8"/>
  <c r="M88" i="10"/>
  <c r="N88" i="10"/>
  <c r="M72" i="10"/>
  <c r="L88" i="10"/>
  <c r="P53" i="10"/>
  <c r="M54" i="10"/>
  <c r="M37" i="10"/>
  <c r="P161" i="7"/>
  <c r="L176" i="7"/>
  <c r="M125" i="7"/>
  <c r="M176" i="7"/>
  <c r="P124" i="7"/>
  <c r="Q124" i="7" s="1"/>
  <c r="M50" i="7"/>
  <c r="N176" i="7"/>
  <c r="P49" i="7"/>
  <c r="P156" i="6"/>
  <c r="Q156" i="6" s="1"/>
  <c r="P146" i="6"/>
  <c r="Q146" i="6" s="1"/>
  <c r="M147" i="6"/>
  <c r="P122" i="6"/>
  <c r="M123" i="6"/>
  <c r="M113" i="6"/>
  <c r="P112" i="6"/>
  <c r="Q112" i="6" s="1"/>
  <c r="P58" i="6"/>
  <c r="M59" i="6"/>
  <c r="P46" i="6"/>
  <c r="Q46" i="6" s="1"/>
  <c r="P37" i="6"/>
  <c r="M38" i="6"/>
  <c r="M161" i="6"/>
  <c r="N161" i="6"/>
  <c r="P24" i="6"/>
  <c r="M25" i="6"/>
  <c r="P12" i="6"/>
  <c r="L161" i="6"/>
  <c r="Q53" i="10" l="1"/>
  <c r="Q112" i="7"/>
  <c r="Q37" i="6"/>
  <c r="Q185" i="8"/>
  <c r="Q158" i="8"/>
  <c r="Q71" i="10"/>
  <c r="Q49" i="7"/>
  <c r="Q24" i="6"/>
  <c r="Q12" i="6"/>
  <c r="Q169" i="8"/>
  <c r="Q36" i="10"/>
  <c r="Q161" i="7"/>
  <c r="Q58" i="6"/>
  <c r="Q122" i="6"/>
  <c r="M89" i="10"/>
  <c r="Q130" i="8"/>
  <c r="Q205" i="8"/>
  <c r="Q94" i="8"/>
  <c r="M287" i="8"/>
  <c r="H9" i="20"/>
  <c r="H8" i="20"/>
  <c r="H7" i="20"/>
  <c r="F11" i="20"/>
  <c r="M177" i="7"/>
  <c r="G11" i="20"/>
  <c r="M162" i="6"/>
  <c r="O88" i="10" l="1"/>
  <c r="O286" i="8"/>
  <c r="O176" i="7"/>
  <c r="O161" i="6"/>
  <c r="E11" i="20"/>
  <c r="H6" i="20"/>
  <c r="H11" i="20" s="1"/>
</calcChain>
</file>

<file path=xl/sharedStrings.xml><?xml version="1.0" encoding="utf-8"?>
<sst xmlns="http://schemas.openxmlformats.org/spreadsheetml/2006/main" count="2839" uniqueCount="1118">
  <si>
    <t>BB-23</t>
  </si>
  <si>
    <t>I</t>
  </si>
  <si>
    <t>31.03.15</t>
  </si>
  <si>
    <t>Interest</t>
  </si>
  <si>
    <t>Total</t>
  </si>
  <si>
    <t>Penal Interest</t>
  </si>
  <si>
    <t>BB-24</t>
  </si>
  <si>
    <t>23.03.16</t>
  </si>
  <si>
    <t>BB-27</t>
  </si>
  <si>
    <t>BB-28</t>
  </si>
  <si>
    <t>II</t>
  </si>
  <si>
    <t>CC-18</t>
  </si>
  <si>
    <t>CC-20</t>
  </si>
  <si>
    <t>CC-22</t>
  </si>
  <si>
    <t>31.12.14</t>
  </si>
  <si>
    <t>CC-24</t>
  </si>
  <si>
    <t>CC-25</t>
  </si>
  <si>
    <t>CC-27</t>
  </si>
  <si>
    <t>CC-28</t>
  </si>
  <si>
    <t>30.08.17</t>
  </si>
  <si>
    <t>CC-30</t>
  </si>
  <si>
    <t>CC-31</t>
  </si>
  <si>
    <t>CC-32</t>
  </si>
  <si>
    <t>CC-33</t>
  </si>
  <si>
    <t>CC-34</t>
  </si>
  <si>
    <t>26.07.17</t>
  </si>
  <si>
    <t>Cane Development</t>
  </si>
  <si>
    <t>18.03.94</t>
  </si>
  <si>
    <t>R-51</t>
  </si>
  <si>
    <t>15.10.09</t>
  </si>
  <si>
    <t>R-52</t>
  </si>
  <si>
    <t>03.06.10</t>
  </si>
  <si>
    <t>R-81</t>
  </si>
  <si>
    <t>S-19</t>
  </si>
  <si>
    <t>12.10.11</t>
  </si>
  <si>
    <t>S-31</t>
  </si>
  <si>
    <t>27.11.12</t>
  </si>
  <si>
    <t>S-32</t>
  </si>
  <si>
    <t>S-44</t>
  </si>
  <si>
    <t>31.10.14</t>
  </si>
  <si>
    <t>S-51</t>
  </si>
  <si>
    <t>S-52</t>
  </si>
  <si>
    <t>29.03.19</t>
  </si>
  <si>
    <t>U-28</t>
  </si>
  <si>
    <t>U-29</t>
  </si>
  <si>
    <t>U-32</t>
  </si>
  <si>
    <t>01.09.14</t>
  </si>
  <si>
    <t>U-36</t>
  </si>
  <si>
    <t>V-16</t>
  </si>
  <si>
    <t>V-17</t>
  </si>
  <si>
    <t>V-22</t>
  </si>
  <si>
    <t>V-23</t>
  </si>
  <si>
    <t>V-51</t>
  </si>
  <si>
    <t>V-52</t>
  </si>
  <si>
    <t>V-64</t>
  </si>
  <si>
    <t>V-66</t>
  </si>
  <si>
    <t>31.08.15</t>
  </si>
  <si>
    <t>X-81</t>
  </si>
  <si>
    <t>31.03.18</t>
  </si>
  <si>
    <t>X-84</t>
  </si>
  <si>
    <t>29.12.14</t>
  </si>
  <si>
    <t>X-91</t>
  </si>
  <si>
    <t>A-I/37</t>
  </si>
  <si>
    <t>A-I/85</t>
  </si>
  <si>
    <t>05.02.99</t>
  </si>
  <si>
    <t>II-49</t>
  </si>
  <si>
    <t>II-51</t>
  </si>
  <si>
    <t>II-55</t>
  </si>
  <si>
    <t>12.08.98</t>
  </si>
  <si>
    <t>III-59</t>
  </si>
  <si>
    <t>III-39</t>
  </si>
  <si>
    <t>III-19</t>
  </si>
  <si>
    <t>IV-81</t>
  </si>
  <si>
    <t>IX-10</t>
  </si>
  <si>
    <t>IX-12</t>
  </si>
  <si>
    <t>26.12.13</t>
  </si>
  <si>
    <t>IX-14</t>
  </si>
  <si>
    <t>IX-16</t>
  </si>
  <si>
    <t>IX-20</t>
  </si>
  <si>
    <t>IX-22</t>
  </si>
  <si>
    <t>IX-24</t>
  </si>
  <si>
    <t>IX-26</t>
  </si>
  <si>
    <t>IX-28</t>
  </si>
  <si>
    <t>IX-30</t>
  </si>
  <si>
    <t>IX-34</t>
  </si>
  <si>
    <t>IX-36</t>
  </si>
  <si>
    <t>IX-37</t>
  </si>
  <si>
    <t>IX-39</t>
  </si>
  <si>
    <t>IX-40</t>
  </si>
  <si>
    <t>27.07.16</t>
  </si>
  <si>
    <t>IX-42</t>
  </si>
  <si>
    <t>29.10.15</t>
  </si>
  <si>
    <t>IX-44</t>
  </si>
  <si>
    <t>12.11.15</t>
  </si>
  <si>
    <t>IX-46</t>
  </si>
  <si>
    <t>IX-47</t>
  </si>
  <si>
    <t>IX-49</t>
  </si>
  <si>
    <t>IX-50</t>
  </si>
  <si>
    <t>17.03.16</t>
  </si>
  <si>
    <t>IX-52</t>
  </si>
  <si>
    <t>IX-53</t>
  </si>
  <si>
    <t>IX-55</t>
  </si>
  <si>
    <t>28.03.16</t>
  </si>
  <si>
    <t>IX-57</t>
  </si>
  <si>
    <t>30.03.16</t>
  </si>
  <si>
    <t>30.03.19</t>
  </si>
  <si>
    <t>IX-59</t>
  </si>
  <si>
    <t>IX-61</t>
  </si>
  <si>
    <t>IX-62</t>
  </si>
  <si>
    <t>28.10.16</t>
  </si>
  <si>
    <t>IX-64</t>
  </si>
  <si>
    <t>12.09.16</t>
  </si>
  <si>
    <t>IX-65</t>
  </si>
  <si>
    <t>IX-67</t>
  </si>
  <si>
    <t>IX-69</t>
  </si>
  <si>
    <t>IX-70</t>
  </si>
  <si>
    <t>17.01.17</t>
  </si>
  <si>
    <t>IX-72</t>
  </si>
  <si>
    <t>IX-73</t>
  </si>
  <si>
    <t>15.03.18</t>
  </si>
  <si>
    <t>IX-75</t>
  </si>
  <si>
    <t>24.03.17</t>
  </si>
  <si>
    <t>IX-76</t>
  </si>
  <si>
    <t>16.05.17</t>
  </si>
  <si>
    <t>IX-78</t>
  </si>
  <si>
    <t>31.03.17</t>
  </si>
  <si>
    <t>IX-80</t>
  </si>
  <si>
    <t>28.04.17</t>
  </si>
  <si>
    <t>IX-82</t>
  </si>
  <si>
    <t>18.05.17</t>
  </si>
  <si>
    <t>IX-84</t>
  </si>
  <si>
    <t>IX-86</t>
  </si>
  <si>
    <t>23.08.17</t>
  </si>
  <si>
    <t>IX-88</t>
  </si>
  <si>
    <t>29.08.17</t>
  </si>
  <si>
    <t>IX-89</t>
  </si>
  <si>
    <t>IX-91</t>
  </si>
  <si>
    <t>IX-93</t>
  </si>
  <si>
    <t>IX-94</t>
  </si>
  <si>
    <t>IX-95</t>
  </si>
  <si>
    <t>V-35</t>
  </si>
  <si>
    <t>V-67</t>
  </si>
  <si>
    <t>V-90</t>
  </si>
  <si>
    <t>V-91</t>
  </si>
  <si>
    <t>V-92</t>
  </si>
  <si>
    <t>VII-41</t>
  </si>
  <si>
    <t>VII-52</t>
  </si>
  <si>
    <t>VII-53</t>
  </si>
  <si>
    <t>VII-67</t>
  </si>
  <si>
    <t>VII-69</t>
  </si>
  <si>
    <t>VII-70</t>
  </si>
  <si>
    <t>VII-75</t>
  </si>
  <si>
    <t>VII-91</t>
  </si>
  <si>
    <t>VIII-12</t>
  </si>
  <si>
    <t>VIII-13</t>
  </si>
  <si>
    <t>VIII-14</t>
  </si>
  <si>
    <t>VIII-19</t>
  </si>
  <si>
    <t>VIII-21</t>
  </si>
  <si>
    <t>VIII-22</t>
  </si>
  <si>
    <t>VIII-39</t>
  </si>
  <si>
    <t>VIII-58</t>
  </si>
  <si>
    <t>VIII-64</t>
  </si>
  <si>
    <t>02.11.12</t>
  </si>
  <si>
    <t>VIII-65</t>
  </si>
  <si>
    <t>VIII-79</t>
  </si>
  <si>
    <t>VIII-90</t>
  </si>
  <si>
    <t>VIII-92</t>
  </si>
  <si>
    <t>XI-10</t>
  </si>
  <si>
    <t>XI-11</t>
  </si>
  <si>
    <t>XI-13</t>
  </si>
  <si>
    <t>XI-15</t>
  </si>
  <si>
    <t>XI-17</t>
  </si>
  <si>
    <t>XI-18</t>
  </si>
  <si>
    <t>XI-20</t>
  </si>
  <si>
    <t>XI-21</t>
  </si>
  <si>
    <t>XI-23</t>
  </si>
  <si>
    <t>XI-25</t>
  </si>
  <si>
    <t>XI-27</t>
  </si>
  <si>
    <t>XI-28</t>
  </si>
  <si>
    <t>XI-29</t>
  </si>
  <si>
    <t>XI-30</t>
  </si>
  <si>
    <t>XI-32</t>
  </si>
  <si>
    <t>XI-34</t>
  </si>
  <si>
    <t>XI-35</t>
  </si>
  <si>
    <t>XI-38</t>
  </si>
  <si>
    <t>XI-39</t>
  </si>
  <si>
    <t>III</t>
  </si>
  <si>
    <t>IV</t>
  </si>
  <si>
    <t>VI-78</t>
  </si>
  <si>
    <t>VI-80</t>
  </si>
  <si>
    <t>VI-81</t>
  </si>
  <si>
    <t>VI-83</t>
  </si>
  <si>
    <t>VI-84</t>
  </si>
  <si>
    <t>X-10</t>
  </si>
  <si>
    <t>X-12</t>
  </si>
  <si>
    <t>X-13</t>
  </si>
  <si>
    <t>X-17</t>
  </si>
  <si>
    <t>X-25</t>
  </si>
  <si>
    <t>X-31</t>
  </si>
  <si>
    <t>X-33</t>
  </si>
  <si>
    <t>X-34</t>
  </si>
  <si>
    <t>X-36</t>
  </si>
  <si>
    <t>X-38</t>
  </si>
  <si>
    <t>X-40</t>
  </si>
  <si>
    <t>X-42</t>
  </si>
  <si>
    <t>X-44</t>
  </si>
  <si>
    <t>X-45</t>
  </si>
  <si>
    <t>X-47</t>
  </si>
  <si>
    <t>X-49</t>
  </si>
  <si>
    <t>X-51</t>
  </si>
  <si>
    <t>X-53</t>
  </si>
  <si>
    <t>X-54</t>
  </si>
  <si>
    <t>X-55</t>
  </si>
  <si>
    <t>X-62</t>
  </si>
  <si>
    <t>X-63</t>
  </si>
  <si>
    <t>A-20</t>
  </si>
  <si>
    <t>A-30</t>
  </si>
  <si>
    <t>A-33</t>
  </si>
  <si>
    <t>A-38</t>
  </si>
  <si>
    <t>AA-10</t>
  </si>
  <si>
    <t>AA-12</t>
  </si>
  <si>
    <t>AA-14</t>
  </si>
  <si>
    <t>AA-16</t>
  </si>
  <si>
    <t>AA-18</t>
  </si>
  <si>
    <t>AA-30</t>
  </si>
  <si>
    <t>AA-32</t>
  </si>
  <si>
    <t>AA-34</t>
  </si>
  <si>
    <t>AA-36</t>
  </si>
  <si>
    <t>AA-38</t>
  </si>
  <si>
    <t>AA-42</t>
  </si>
  <si>
    <t>AA-45</t>
  </si>
  <si>
    <t>AA-46</t>
  </si>
  <si>
    <t>AA-48</t>
  </si>
  <si>
    <t>AA-51</t>
  </si>
  <si>
    <t>AA-52</t>
  </si>
  <si>
    <t>AA-54</t>
  </si>
  <si>
    <t>AA-56</t>
  </si>
  <si>
    <t>AA-58</t>
  </si>
  <si>
    <t>AA-60</t>
  </si>
  <si>
    <t>AA-63</t>
  </si>
  <si>
    <t>AA-65</t>
  </si>
  <si>
    <t>AA-67</t>
  </si>
  <si>
    <t>AA-68</t>
  </si>
  <si>
    <t>AA-69</t>
  </si>
  <si>
    <t>AA-70</t>
  </si>
  <si>
    <t>AA-72</t>
  </si>
  <si>
    <t>AA-73</t>
  </si>
  <si>
    <t>AA-75</t>
  </si>
  <si>
    <t>AA-76</t>
  </si>
  <si>
    <t>AA-78</t>
  </si>
  <si>
    <t>AA-80</t>
  </si>
  <si>
    <t>AA-82</t>
  </si>
  <si>
    <t>AA-83</t>
  </si>
  <si>
    <t>AA-85</t>
  </si>
  <si>
    <t>AA-86</t>
  </si>
  <si>
    <t>AA-88</t>
  </si>
  <si>
    <t>AA-89</t>
  </si>
  <si>
    <t>AA-91</t>
  </si>
  <si>
    <t>AA-92</t>
  </si>
  <si>
    <t>A-II/19</t>
  </si>
  <si>
    <t>DD-10</t>
  </si>
  <si>
    <t>DD-12</t>
  </si>
  <si>
    <t>DD-13</t>
  </si>
  <si>
    <t>DD-15</t>
  </si>
  <si>
    <t>DD-17</t>
  </si>
  <si>
    <t>DD-20</t>
  </si>
  <si>
    <t>DD-21</t>
  </si>
  <si>
    <t>DD-26</t>
  </si>
  <si>
    <t>DD-27</t>
  </si>
  <si>
    <t>DD-29</t>
  </si>
  <si>
    <t>DD-30</t>
  </si>
  <si>
    <t>DD-32</t>
  </si>
  <si>
    <t>DD-34</t>
  </si>
  <si>
    <t>DD-37</t>
  </si>
  <si>
    <t>DD-42</t>
  </si>
  <si>
    <t>DD-43</t>
  </si>
  <si>
    <t>F-44</t>
  </si>
  <si>
    <t>F-50</t>
  </si>
  <si>
    <t>F-89</t>
  </si>
  <si>
    <t>J-11</t>
  </si>
  <si>
    <t>J-12</t>
  </si>
  <si>
    <t>29.06.99</t>
  </si>
  <si>
    <t>J-16</t>
  </si>
  <si>
    <t>J-33</t>
  </si>
  <si>
    <t>15.10.90</t>
  </si>
  <si>
    <t>J-39</t>
  </si>
  <si>
    <t>J-42</t>
  </si>
  <si>
    <t>J-45</t>
  </si>
  <si>
    <t>J-74</t>
  </si>
  <si>
    <t>22.07.91</t>
  </si>
  <si>
    <t>J-79</t>
  </si>
  <si>
    <t>J-84</t>
  </si>
  <si>
    <t>J-85</t>
  </si>
  <si>
    <t>J-91</t>
  </si>
  <si>
    <t>J-92</t>
  </si>
  <si>
    <t>L-32</t>
  </si>
  <si>
    <t>L-34</t>
  </si>
  <si>
    <t>L-45</t>
  </si>
  <si>
    <t>L-47</t>
  </si>
  <si>
    <t>L-89</t>
  </si>
  <si>
    <t>L-91</t>
  </si>
  <si>
    <t>N-38</t>
  </si>
  <si>
    <t>N-40</t>
  </si>
  <si>
    <t>N-46</t>
  </si>
  <si>
    <t>N-48</t>
  </si>
  <si>
    <t>N-50</t>
  </si>
  <si>
    <t>N-52</t>
  </si>
  <si>
    <t>N-78</t>
  </si>
  <si>
    <t>N-79</t>
  </si>
  <si>
    <t>N-86</t>
  </si>
  <si>
    <t>23.08.95</t>
  </si>
  <si>
    <t>N-88</t>
  </si>
  <si>
    <t>N-89</t>
  </si>
  <si>
    <t>31.03.97</t>
  </si>
  <si>
    <t>29.11.95</t>
  </si>
  <si>
    <t>P-12</t>
  </si>
  <si>
    <t>P-14</t>
  </si>
  <si>
    <t>20.06.96</t>
  </si>
  <si>
    <t>P-24</t>
  </si>
  <si>
    <t>16.07.96</t>
  </si>
  <si>
    <t>P-26</t>
  </si>
  <si>
    <t>26.09.97</t>
  </si>
  <si>
    <t>P-54</t>
  </si>
  <si>
    <t>22.08.97</t>
  </si>
  <si>
    <t>P-56</t>
  </si>
  <si>
    <t>P-60</t>
  </si>
  <si>
    <t>18.09.97</t>
  </si>
  <si>
    <t>P-61</t>
  </si>
  <si>
    <t>05.03.99</t>
  </si>
  <si>
    <t>P-88</t>
  </si>
  <si>
    <t>P-89</t>
  </si>
  <si>
    <t>07.12.99</t>
  </si>
  <si>
    <t>24.12.99</t>
  </si>
  <si>
    <t>24.11.00</t>
  </si>
  <si>
    <t>14.06.01</t>
  </si>
  <si>
    <t>10.12.01</t>
  </si>
  <si>
    <t>27.12.01</t>
  </si>
  <si>
    <t>W-71</t>
  </si>
  <si>
    <t>W-72</t>
  </si>
  <si>
    <t>W-90</t>
  </si>
  <si>
    <t>W-91</t>
  </si>
  <si>
    <t>Y-13</t>
  </si>
  <si>
    <t>Y-14</t>
  </si>
  <si>
    <t>Y-57</t>
  </si>
  <si>
    <t>Y-62</t>
  </si>
  <si>
    <t>Y-63</t>
  </si>
  <si>
    <t>Y-70</t>
  </si>
  <si>
    <t>Y-84</t>
  </si>
  <si>
    <t>Y-85</t>
  </si>
  <si>
    <t>Y-86</t>
  </si>
  <si>
    <t>Y-88</t>
  </si>
  <si>
    <t>Y-89</t>
  </si>
  <si>
    <t>Y-93</t>
  </si>
  <si>
    <t>Y-94</t>
  </si>
  <si>
    <t>Z-12</t>
  </si>
  <si>
    <t>Z-13</t>
  </si>
  <si>
    <t>Z-15</t>
  </si>
  <si>
    <t>Z-16</t>
  </si>
  <si>
    <t>Z-18</t>
  </si>
  <si>
    <t>Z-19</t>
  </si>
  <si>
    <t>Z-21</t>
  </si>
  <si>
    <t>Z-23</t>
  </si>
  <si>
    <t>Z-29</t>
  </si>
  <si>
    <t>Z-30</t>
  </si>
  <si>
    <t>Z-33</t>
  </si>
  <si>
    <t>Z-34</t>
  </si>
  <si>
    <t>Z-36</t>
  </si>
  <si>
    <t>Z-46</t>
  </si>
  <si>
    <t>Z-47</t>
  </si>
  <si>
    <t>Z-51</t>
  </si>
  <si>
    <t>Z-53</t>
  </si>
  <si>
    <t>Z-55</t>
  </si>
  <si>
    <t>Z-65</t>
  </si>
  <si>
    <t>Z-67</t>
  </si>
  <si>
    <t>Z-68</t>
  </si>
  <si>
    <t>Z-69</t>
  </si>
  <si>
    <t>Z-71</t>
  </si>
  <si>
    <t>Z-72</t>
  </si>
  <si>
    <t>Z-75</t>
  </si>
  <si>
    <t>Z-90</t>
  </si>
  <si>
    <t>Z-92</t>
  </si>
  <si>
    <t>Z-93</t>
  </si>
  <si>
    <t>E-95</t>
  </si>
  <si>
    <t>H-15</t>
  </si>
  <si>
    <t>I-35</t>
  </si>
  <si>
    <t>K-67</t>
  </si>
  <si>
    <t>K-68</t>
  </si>
  <si>
    <t>K-70</t>
  </si>
  <si>
    <t>Q-62</t>
  </si>
  <si>
    <t>Q-91</t>
  </si>
  <si>
    <t>X-19</t>
  </si>
  <si>
    <t>X-56</t>
  </si>
  <si>
    <t>X-64</t>
  </si>
  <si>
    <t>II-33</t>
  </si>
  <si>
    <t>VIII-69</t>
  </si>
  <si>
    <t>VIII-71</t>
  </si>
  <si>
    <t>VIII-73</t>
  </si>
  <si>
    <t>VIII-74</t>
  </si>
  <si>
    <t>VIII-83</t>
  </si>
  <si>
    <t>T-70</t>
  </si>
  <si>
    <t>T-69</t>
  </si>
  <si>
    <t>T-43</t>
  </si>
  <si>
    <t>T-42</t>
  </si>
  <si>
    <t>T-26</t>
  </si>
  <si>
    <t>T-17</t>
  </si>
  <si>
    <t>T-15</t>
  </si>
  <si>
    <t>T-14</t>
  </si>
  <si>
    <t>T-79</t>
  </si>
  <si>
    <t>T-81</t>
  </si>
  <si>
    <t>T-93</t>
  </si>
  <si>
    <t>Z-77</t>
  </si>
  <si>
    <t>Z-79</t>
  </si>
  <si>
    <t>Z-81</t>
  </si>
  <si>
    <t>Z-83</t>
  </si>
  <si>
    <t>Z-84</t>
  </si>
  <si>
    <t>Z-85</t>
  </si>
  <si>
    <t>Z-87</t>
  </si>
  <si>
    <t>Sl. No.</t>
  </si>
  <si>
    <t>Name of the Mills</t>
  </si>
  <si>
    <t>State</t>
  </si>
  <si>
    <t>Page-Vol.</t>
  </si>
  <si>
    <t>Amount Sanctioned</t>
  </si>
  <si>
    <t>Date of Payment</t>
  </si>
  <si>
    <t>No. of Instll.</t>
  </si>
  <si>
    <t>Amount Paid</t>
  </si>
  <si>
    <t>Pr. Amount</t>
  </si>
  <si>
    <t>Amount due</t>
  </si>
  <si>
    <t>In Lakh</t>
  </si>
  <si>
    <t>29.03.88</t>
  </si>
  <si>
    <t>20.04.90</t>
  </si>
  <si>
    <t>08.01.91</t>
  </si>
  <si>
    <t>21.01.91</t>
  </si>
  <si>
    <t>11.03.92</t>
  </si>
  <si>
    <t>13.03.94</t>
  </si>
  <si>
    <t>31.03.89</t>
  </si>
  <si>
    <t>08.10.92</t>
  </si>
  <si>
    <t>24.08.93</t>
  </si>
  <si>
    <t>12.04.96</t>
  </si>
  <si>
    <t>29.03.96</t>
  </si>
  <si>
    <t>26.03.02</t>
  </si>
  <si>
    <t>31.03.04</t>
  </si>
  <si>
    <t>17.10.12</t>
  </si>
  <si>
    <t>09.12.09</t>
  </si>
  <si>
    <t>19.05.10</t>
  </si>
  <si>
    <t>16.03.11</t>
  </si>
  <si>
    <t>17.01.11</t>
  </si>
  <si>
    <t>Z-37</t>
  </si>
  <si>
    <t>02.12.11</t>
  </si>
  <si>
    <t>09.11.10</t>
  </si>
  <si>
    <t>02.06.11</t>
  </si>
  <si>
    <t>17.12.12</t>
  </si>
  <si>
    <t>21.05.12</t>
  </si>
  <si>
    <t>13.05.09</t>
  </si>
  <si>
    <t>31.03.09</t>
  </si>
  <si>
    <t>14.10.09</t>
  </si>
  <si>
    <t>05.05.10</t>
  </si>
  <si>
    <t>08.03.10</t>
  </si>
  <si>
    <t>18.08.10</t>
  </si>
  <si>
    <t>15.07.10</t>
  </si>
  <si>
    <t>29.12.10</t>
  </si>
  <si>
    <t>15.07.11</t>
  </si>
  <si>
    <t>27.07.11</t>
  </si>
  <si>
    <t>02.03.12</t>
  </si>
  <si>
    <t>Z-74</t>
  </si>
  <si>
    <t>27.10.11</t>
  </si>
  <si>
    <t>31.01.12</t>
  </si>
  <si>
    <t>31.03.12</t>
  </si>
  <si>
    <t>03.04.12</t>
  </si>
  <si>
    <t>18.06.14</t>
  </si>
  <si>
    <t>24.01.13</t>
  </si>
  <si>
    <t>27.02.13</t>
  </si>
  <si>
    <t>04.03.13</t>
  </si>
  <si>
    <t>03.05.13</t>
  </si>
  <si>
    <t>11.06.13</t>
  </si>
  <si>
    <t>05.07.13</t>
  </si>
  <si>
    <t>23.06.14</t>
  </si>
  <si>
    <t>05.08.14</t>
  </si>
  <si>
    <t>30.09.14</t>
  </si>
  <si>
    <t>17.09.15</t>
  </si>
  <si>
    <t>10.12.14</t>
  </si>
  <si>
    <t>05.11.15</t>
  </si>
  <si>
    <t>28.03.15</t>
  </si>
  <si>
    <t>24.04.15</t>
  </si>
  <si>
    <t>Maharashtra</t>
  </si>
  <si>
    <t>04.03.99</t>
  </si>
  <si>
    <t>04.09.91</t>
  </si>
  <si>
    <t>30.06.95</t>
  </si>
  <si>
    <t>28.09.95</t>
  </si>
  <si>
    <t>11.03.99</t>
  </si>
  <si>
    <t>18.02.01</t>
  </si>
  <si>
    <t>27.03.86</t>
  </si>
  <si>
    <t>16.07.98</t>
  </si>
  <si>
    <t>15.03.99</t>
  </si>
  <si>
    <t>21.12.95</t>
  </si>
  <si>
    <t>03.08.10</t>
  </si>
  <si>
    <t>20.07.11</t>
  </si>
  <si>
    <t>31.03.10</t>
  </si>
  <si>
    <t>08.12.06</t>
  </si>
  <si>
    <t>02.01.08</t>
  </si>
  <si>
    <t>25.02.11</t>
  </si>
  <si>
    <t>05.04.11</t>
  </si>
  <si>
    <t>U.P.</t>
  </si>
  <si>
    <t>09.10.14</t>
  </si>
  <si>
    <t>07.02.91</t>
  </si>
  <si>
    <t>06.01.94</t>
  </si>
  <si>
    <t>01.03.94</t>
  </si>
  <si>
    <t>17.01.92</t>
  </si>
  <si>
    <t>13.05.92</t>
  </si>
  <si>
    <t>M.P.</t>
  </si>
  <si>
    <t>22.02.90</t>
  </si>
  <si>
    <t>30.03.88</t>
  </si>
  <si>
    <t>Punjab</t>
  </si>
  <si>
    <t>24.01.94</t>
  </si>
  <si>
    <t>27.06.94</t>
  </si>
  <si>
    <t>22.01.10</t>
  </si>
  <si>
    <t>Orissa</t>
  </si>
  <si>
    <t>18.11.05</t>
  </si>
  <si>
    <t>22.09.06</t>
  </si>
  <si>
    <t>08.05.09</t>
  </si>
  <si>
    <t>13.04.12</t>
  </si>
  <si>
    <t>09.09.13</t>
  </si>
  <si>
    <t>18.06.99</t>
  </si>
  <si>
    <t>14.07.92</t>
  </si>
  <si>
    <t>19.09.92</t>
  </si>
  <si>
    <t>24.11.01</t>
  </si>
  <si>
    <t>21.09.12</t>
  </si>
  <si>
    <t>Gujarat</t>
  </si>
  <si>
    <t>28.12.92</t>
  </si>
  <si>
    <t>17.01.94</t>
  </si>
  <si>
    <t>18.02.94</t>
  </si>
  <si>
    <t>22.03.95</t>
  </si>
  <si>
    <t>04.07.11</t>
  </si>
  <si>
    <t>30.12.11</t>
  </si>
  <si>
    <t>09.07.99</t>
  </si>
  <si>
    <t>22.02.01</t>
  </si>
  <si>
    <t>03.09.12</t>
  </si>
  <si>
    <t>Bihar</t>
  </si>
  <si>
    <t>17.02.98</t>
  </si>
  <si>
    <t>26.08.04</t>
  </si>
  <si>
    <t>28.09.10</t>
  </si>
  <si>
    <t>18.03.11</t>
  </si>
  <si>
    <t>21.09.10</t>
  </si>
  <si>
    <t>31.03.11</t>
  </si>
  <si>
    <t>28.05.11</t>
  </si>
  <si>
    <t>05.05.14</t>
  </si>
  <si>
    <t>14.08.14</t>
  </si>
  <si>
    <t>26.09.14</t>
  </si>
  <si>
    <t>20.02.15</t>
  </si>
  <si>
    <t>Karnataka</t>
  </si>
  <si>
    <t>A.P.</t>
  </si>
  <si>
    <t>Uttrakhand</t>
  </si>
  <si>
    <t>Tamilnadu</t>
  </si>
  <si>
    <t>A-04</t>
  </si>
  <si>
    <t>AA-01</t>
  </si>
  <si>
    <t>AA-02</t>
  </si>
  <si>
    <t>AA-06</t>
  </si>
  <si>
    <t>AA-08</t>
  </si>
  <si>
    <t>DD-03</t>
  </si>
  <si>
    <t>DD-04</t>
  </si>
  <si>
    <t>DD-06</t>
  </si>
  <si>
    <t>DD-08</t>
  </si>
  <si>
    <t>N-02</t>
  </si>
  <si>
    <t>N-04</t>
  </si>
  <si>
    <t>P-02</t>
  </si>
  <si>
    <t>P-04</t>
  </si>
  <si>
    <t>T-04</t>
  </si>
  <si>
    <t>T-05</t>
  </si>
  <si>
    <t>W-01</t>
  </si>
  <si>
    <t>W-02</t>
  </si>
  <si>
    <t>Z-01</t>
  </si>
  <si>
    <t>Z-02</t>
  </si>
  <si>
    <t>Z-08</t>
  </si>
  <si>
    <t xml:space="preserve">Amount Sanctioned </t>
  </si>
  <si>
    <t>Penal Intt.</t>
  </si>
  <si>
    <t xml:space="preserve">Amount Due </t>
  </si>
  <si>
    <t>23.09.98</t>
  </si>
  <si>
    <t>30.09.13</t>
  </si>
  <si>
    <t>30.03.12</t>
  </si>
  <si>
    <t>23.09.13</t>
  </si>
  <si>
    <t>19.10.11</t>
  </si>
  <si>
    <t>17.05.10</t>
  </si>
  <si>
    <t>30.03.15</t>
  </si>
  <si>
    <t>26.03.91</t>
  </si>
  <si>
    <t>05.02.13</t>
  </si>
  <si>
    <t>03.02.99</t>
  </si>
  <si>
    <t>29.03.00</t>
  </si>
  <si>
    <t>20.07.12</t>
  </si>
  <si>
    <t>24.12.13</t>
  </si>
  <si>
    <t>28.02.14</t>
  </si>
  <si>
    <t>22.03.13</t>
  </si>
  <si>
    <t>14.03.13</t>
  </si>
  <si>
    <t>30.03.94</t>
  </si>
  <si>
    <t>12.12.94</t>
  </si>
  <si>
    <t>07.10.96</t>
  </si>
  <si>
    <t>21.08.09</t>
  </si>
  <si>
    <t>23.09.10</t>
  </si>
  <si>
    <t>01.01.13</t>
  </si>
  <si>
    <t>18.08.98</t>
  </si>
  <si>
    <t>01.09.98</t>
  </si>
  <si>
    <t>30.09.98</t>
  </si>
  <si>
    <t>09.08.04</t>
  </si>
  <si>
    <t>09.08.05</t>
  </si>
  <si>
    <t>22.03.06</t>
  </si>
  <si>
    <t>30.10.09</t>
  </si>
  <si>
    <t>29.03.14</t>
  </si>
  <si>
    <t>04.06.14</t>
  </si>
  <si>
    <t>27.08.14</t>
  </si>
  <si>
    <t>24.07.13</t>
  </si>
  <si>
    <t>30.06.14</t>
  </si>
  <si>
    <t>Kerla</t>
  </si>
  <si>
    <t>CC-01</t>
  </si>
  <si>
    <t>CC-02</t>
  </si>
  <si>
    <t>CC-04</t>
  </si>
  <si>
    <t>CC-05</t>
  </si>
  <si>
    <t>CC-07</t>
  </si>
  <si>
    <t>CC-08</t>
  </si>
  <si>
    <t>13.09.17</t>
  </si>
  <si>
    <t>13.04.18</t>
  </si>
  <si>
    <t>21.05.18</t>
  </si>
  <si>
    <t>GRAND TOTAL</t>
  </si>
  <si>
    <t>IX-01</t>
  </si>
  <si>
    <t>IX-03</t>
  </si>
  <si>
    <t>IX-05</t>
  </si>
  <si>
    <t>IX-07</t>
  </si>
  <si>
    <t>VIII-04</t>
  </si>
  <si>
    <t>VIII-05</t>
  </si>
  <si>
    <t>XI-01</t>
  </si>
  <si>
    <t>XI-02</t>
  </si>
  <si>
    <t>XI-03</t>
  </si>
  <si>
    <t>XI-04</t>
  </si>
  <si>
    <t>XI-06</t>
  </si>
  <si>
    <t>XI-08</t>
  </si>
  <si>
    <t>05.11.07</t>
  </si>
  <si>
    <t>21.12.09</t>
  </si>
  <si>
    <t>12.09.08</t>
  </si>
  <si>
    <t>08.01.10</t>
  </si>
  <si>
    <t>28.03.13</t>
  </si>
  <si>
    <t>01.01.17</t>
  </si>
  <si>
    <t>23.08.18</t>
  </si>
  <si>
    <t>01.03.13</t>
  </si>
  <si>
    <t>23.09.08</t>
  </si>
  <si>
    <t>31.03.14</t>
  </si>
  <si>
    <t>30.07.10</t>
  </si>
  <si>
    <t>01.05.09</t>
  </si>
  <si>
    <t>29.03.13</t>
  </si>
  <si>
    <t>17.06.13</t>
  </si>
  <si>
    <t>26.07.16</t>
  </si>
  <si>
    <t>14.03.18</t>
  </si>
  <si>
    <t>29.09.17</t>
  </si>
  <si>
    <t>27.11.17</t>
  </si>
  <si>
    <t>15.06.18</t>
  </si>
  <si>
    <t>14.05.10</t>
  </si>
  <si>
    <t>24.06.10</t>
  </si>
  <si>
    <t>16.12.10</t>
  </si>
  <si>
    <t>06.12.10</t>
  </si>
  <si>
    <t>14.01.11</t>
  </si>
  <si>
    <t>20.01.11</t>
  </si>
  <si>
    <t>18.01.12</t>
  </si>
  <si>
    <t>15.01.13</t>
  </si>
  <si>
    <t>14.08.13</t>
  </si>
  <si>
    <t>31.07.13</t>
  </si>
  <si>
    <t>31.12.13</t>
  </si>
  <si>
    <t>28.03.14</t>
  </si>
  <si>
    <t>24.11.15</t>
  </si>
  <si>
    <t>20.01.06</t>
  </si>
  <si>
    <t>21.02.11</t>
  </si>
  <si>
    <t>27.06.11</t>
  </si>
  <si>
    <t>Gujrat</t>
  </si>
  <si>
    <t>Maharastra</t>
  </si>
  <si>
    <t>X-01</t>
  </si>
  <si>
    <t>X-08</t>
  </si>
  <si>
    <t>X-06</t>
  </si>
  <si>
    <t>25.01.12</t>
  </si>
  <si>
    <t>14.12.12</t>
  </si>
  <si>
    <t>19.09.13</t>
  </si>
  <si>
    <t>13.11.17</t>
  </si>
  <si>
    <t>27.03.17</t>
  </si>
  <si>
    <t>26.10.17</t>
  </si>
  <si>
    <t>19.01.12</t>
  </si>
  <si>
    <t>Interest + Penal Interest</t>
  </si>
  <si>
    <t>In Rupees</t>
  </si>
  <si>
    <t>Name of the Scheme</t>
  </si>
  <si>
    <t>08.12.15</t>
  </si>
  <si>
    <t>27.02.20</t>
  </si>
  <si>
    <t>17.07.18</t>
  </si>
  <si>
    <t>26.09.18</t>
  </si>
  <si>
    <t>28.09.18</t>
  </si>
  <si>
    <t>08.02.17</t>
  </si>
  <si>
    <t>06.12.16</t>
  </si>
  <si>
    <t>03.06.16</t>
  </si>
  <si>
    <t>08.09.17</t>
  </si>
  <si>
    <t>22.01.15</t>
  </si>
  <si>
    <t>28.02.19</t>
  </si>
  <si>
    <t>09.08.16</t>
  </si>
  <si>
    <t>24.04.19</t>
  </si>
  <si>
    <t>19.01.15</t>
  </si>
  <si>
    <t>06.02.17</t>
  </si>
  <si>
    <t>06.06.17</t>
  </si>
  <si>
    <t>02.12.15</t>
  </si>
  <si>
    <t>03.08.16</t>
  </si>
  <si>
    <t>`</t>
  </si>
  <si>
    <t>02.02.17</t>
  </si>
  <si>
    <t>28.03.18</t>
  </si>
  <si>
    <t>05.11.18</t>
  </si>
  <si>
    <t>12.12.19</t>
  </si>
  <si>
    <t>14.03.20</t>
  </si>
  <si>
    <t>06.12.19</t>
  </si>
  <si>
    <t>30.04.19</t>
  </si>
  <si>
    <t>18.10.19</t>
  </si>
  <si>
    <t>01.11.17</t>
  </si>
  <si>
    <t>04.01.18</t>
  </si>
  <si>
    <t>16.02.18</t>
  </si>
  <si>
    <t>26.05.20</t>
  </si>
  <si>
    <t>10.07.20</t>
  </si>
  <si>
    <t>30.01.17</t>
  </si>
  <si>
    <t>21.11.19</t>
  </si>
  <si>
    <t>31.12.19</t>
  </si>
  <si>
    <t>30.09.20</t>
  </si>
  <si>
    <t>24.11.20</t>
  </si>
  <si>
    <t>25.06.20</t>
  </si>
  <si>
    <t>30.06.20</t>
  </si>
  <si>
    <t>24.12.20</t>
  </si>
  <si>
    <t>08.01.21</t>
  </si>
  <si>
    <t>25.01.21</t>
  </si>
  <si>
    <t>11.02.21</t>
  </si>
  <si>
    <t>17.05.18</t>
  </si>
  <si>
    <t>29.03.18</t>
  </si>
  <si>
    <t>31.12.18</t>
  </si>
  <si>
    <t>X-57</t>
  </si>
  <si>
    <t>X-58</t>
  </si>
  <si>
    <t>X-69</t>
  </si>
  <si>
    <t>X-67</t>
  </si>
  <si>
    <t>X-78</t>
  </si>
  <si>
    <t>X-79</t>
  </si>
  <si>
    <t>X-80</t>
  </si>
  <si>
    <t>X-59</t>
  </si>
  <si>
    <t>X-60</t>
  </si>
  <si>
    <t>X-72</t>
  </si>
  <si>
    <t>X-75</t>
  </si>
  <si>
    <t>X-65</t>
  </si>
  <si>
    <t>X-70</t>
  </si>
  <si>
    <t>X-74</t>
  </si>
  <si>
    <t>X-76</t>
  </si>
  <si>
    <t>-</t>
  </si>
  <si>
    <t>XI-36</t>
  </si>
  <si>
    <t>XI-37</t>
  </si>
  <si>
    <t>27.09.21</t>
  </si>
  <si>
    <t>05.10.21</t>
  </si>
  <si>
    <r>
      <rPr>
        <b/>
        <sz val="9"/>
        <color rgb="FF3333FF"/>
        <rFont val="Tahoma"/>
        <family val="2"/>
      </rPr>
      <t>M/s. N.C.S Sugars Ltd.</t>
    </r>
    <r>
      <rPr>
        <sz val="9"/>
        <rFont val="Tahoma"/>
        <family val="2"/>
      </rPr>
      <t>, Vizarnagaram, Distt. Bobbilli, A.P.</t>
    </r>
  </si>
  <si>
    <r>
      <rPr>
        <b/>
        <sz val="9"/>
        <color rgb="FF3333FF"/>
        <rFont val="Tahoma"/>
        <family val="2"/>
      </rPr>
      <t>M/s. Athani Farmers Sugar Factory Ltd.</t>
    </r>
    <r>
      <rPr>
        <sz val="9"/>
        <rFont val="Tahoma"/>
        <family val="2"/>
      </rPr>
      <t>, Navalihal, Athani, Distt. Belgaum, Karnataka</t>
    </r>
  </si>
  <si>
    <r>
      <rPr>
        <b/>
        <sz val="9"/>
        <color rgb="FF3333FF"/>
        <rFont val="Tahoma"/>
        <family val="2"/>
      </rPr>
      <t>M/s. Bannari Amman Sugars Ltd.</t>
    </r>
    <r>
      <rPr>
        <sz val="9"/>
        <rFont val="Tahoma"/>
        <family val="2"/>
      </rPr>
      <t>, (B.A.C.L), Village Kunthur, Taluka Kollegal, Distt. Chamrajnagar, Karnataka</t>
    </r>
  </si>
  <si>
    <r>
      <rPr>
        <b/>
        <sz val="9"/>
        <color rgb="FF3333FF"/>
        <rFont val="Tahoma"/>
        <family val="2"/>
      </rPr>
      <t>M/s. Bhalkeshwar Sugars Ltd.</t>
    </r>
    <r>
      <rPr>
        <sz val="9"/>
        <rFont val="Tahoma"/>
        <family val="2"/>
      </rPr>
      <t>, Bajolga, Taluka Bhalki, Distt. Bidar, Karnataka</t>
    </r>
  </si>
  <si>
    <r>
      <rPr>
        <b/>
        <sz val="9"/>
        <color rgb="FF3333FF"/>
        <rFont val="Tahoma"/>
        <family val="2"/>
      </rPr>
      <t>M/s. Bidar Kisan Sahakari Karkhana Ltd.</t>
    </r>
    <r>
      <rPr>
        <sz val="9"/>
        <rFont val="Tahoma"/>
        <family val="2"/>
      </rPr>
      <t>, Village Mogdal, Distt. Bidar, Karnataka</t>
    </r>
  </si>
  <si>
    <r>
      <rPr>
        <b/>
        <sz val="9"/>
        <color rgb="FF3333FF"/>
        <rFont val="Tahoma"/>
        <family val="2"/>
      </rPr>
      <t>M/s. Sree Rayalseema Sugar &amp; Energy Pvt. Ltd.</t>
    </r>
    <r>
      <rPr>
        <sz val="9"/>
        <rFont val="Tahoma"/>
        <family val="2"/>
      </rPr>
      <t>, Ayyalur, Nandyal, Distt. Karnool, A.P.</t>
    </r>
  </si>
  <si>
    <r>
      <rPr>
        <b/>
        <sz val="9"/>
        <color rgb="FF3333FF"/>
        <rFont val="Tahoma"/>
        <family val="2"/>
      </rPr>
      <t>M/s. Madhucon Sugars &amp; Power Ltd.</t>
    </r>
    <r>
      <rPr>
        <sz val="9"/>
        <rFont val="Tahoma"/>
        <family val="2"/>
      </rPr>
      <t>, Rajeswarapuram, Nelakondapally, Distt. Khammam, A.P.</t>
    </r>
  </si>
  <si>
    <r>
      <rPr>
        <b/>
        <sz val="9"/>
        <color rgb="FF3333FF"/>
        <rFont val="Tahoma"/>
        <family val="2"/>
      </rPr>
      <t>M/s. Shree Una Taluka Khedut SKUM Ltd</t>
    </r>
    <r>
      <rPr>
        <sz val="9"/>
        <rFont val="Tahoma"/>
        <family val="2"/>
      </rPr>
      <t>., Godhara Road, Distt. Junagarh, Gujrat</t>
    </r>
  </si>
  <si>
    <r>
      <rPr>
        <b/>
        <sz val="9"/>
        <color rgb="FF3333FF"/>
        <rFont val="Tahoma"/>
        <family val="2"/>
      </rPr>
      <t>M/s. Goverdhan Sugar Ind. Ltd.</t>
    </r>
    <r>
      <rPr>
        <sz val="9"/>
        <rFont val="Tahoma"/>
        <family val="2"/>
      </rPr>
      <t>, Khand-sari, Kukarmunda, Tal. Nizar, Distt. Tapi, Gujrat</t>
    </r>
  </si>
  <si>
    <r>
      <rPr>
        <b/>
        <sz val="9"/>
        <color rgb="FF3333FF"/>
        <rFont val="Tahoma"/>
        <family val="2"/>
      </rPr>
      <t>M/s. Shree Ganesh SKUM Ltd.</t>
    </r>
    <r>
      <rPr>
        <sz val="9"/>
        <rFont val="Tahoma"/>
        <family val="2"/>
      </rPr>
      <t>, Vataria, Taluka Valia, Distt. Bharuch, Gujrat</t>
    </r>
  </si>
  <si>
    <t>X-E-57</t>
  </si>
  <si>
    <t>X-E-58</t>
  </si>
  <si>
    <t>X-E-69</t>
  </si>
  <si>
    <t>X-E-59</t>
  </si>
  <si>
    <t>X-E-60</t>
  </si>
  <si>
    <t>X-E-67</t>
  </si>
  <si>
    <t>X-E-72</t>
  </si>
  <si>
    <t>X-E-74</t>
  </si>
  <si>
    <t>X-E-75</t>
  </si>
  <si>
    <t>X-E-76</t>
  </si>
  <si>
    <t>X-E-78</t>
  </si>
  <si>
    <t>X-E-79</t>
  </si>
  <si>
    <t>X-E-80</t>
  </si>
  <si>
    <t>X-E-81</t>
  </si>
  <si>
    <t>X-82</t>
  </si>
  <si>
    <t>X-E-84</t>
  </si>
  <si>
    <t>X-85</t>
  </si>
  <si>
    <t>M/s. Sonhira S.S.K. Ltd., Monhanrao Kadamnagar, Wangi, Taluka Kadegaon, Distt. Sangli, Maharashtra</t>
  </si>
  <si>
    <t>X-E-70</t>
  </si>
  <si>
    <r>
      <rPr>
        <b/>
        <sz val="9"/>
        <color rgb="FF3333FF"/>
        <rFont val="Tahoma"/>
        <family val="2"/>
      </rPr>
      <t>M/s. Coromandal Sugars Ltd.</t>
    </r>
    <r>
      <rPr>
        <sz val="9"/>
        <rFont val="Tahoma"/>
        <family val="2"/>
      </rPr>
      <t>, Makkavalli, Distt. Mandya, Karnataka</t>
    </r>
  </si>
  <si>
    <r>
      <rPr>
        <b/>
        <sz val="9"/>
        <color rgb="FF3333FF"/>
        <rFont val="Tahoma"/>
        <family val="2"/>
      </rPr>
      <t>M/s. Harsha Sugar Ltd.</t>
    </r>
    <r>
      <rPr>
        <sz val="9"/>
        <color theme="1"/>
        <rFont val="Tahoma"/>
        <family val="2"/>
      </rPr>
      <t>, Village Savadatti, Taluka Savadatti, Distt. Belgaum, Karnataka</t>
    </r>
  </si>
  <si>
    <r>
      <rPr>
        <b/>
        <sz val="9"/>
        <color rgb="FF3333FF"/>
        <rFont val="Tahoma"/>
        <family val="2"/>
      </rPr>
      <t>M/s. Jamkhandi Sugars Ltd.</t>
    </r>
    <r>
      <rPr>
        <sz val="9"/>
        <rFont val="Tahoma"/>
        <family val="2"/>
      </rPr>
      <t>, Hirepad asalagi, Naganur, Distt. Belgaum, Karnataka</t>
    </r>
  </si>
  <si>
    <r>
      <rPr>
        <b/>
        <sz val="9"/>
        <color rgb="FF3333FF"/>
        <rFont val="Tahoma"/>
        <family val="2"/>
      </rPr>
      <t>M/s. Manali Sugar Ltd.</t>
    </r>
    <r>
      <rPr>
        <sz val="9"/>
        <rFont val="Tahoma"/>
        <family val="2"/>
      </rPr>
      <t>, Malaghan, Sindagi, Distt. Bijapur, Karnataka</t>
    </r>
  </si>
  <si>
    <r>
      <rPr>
        <b/>
        <sz val="9"/>
        <color rgb="FF3333FF"/>
        <rFont val="Tahoma"/>
        <family val="2"/>
      </rPr>
      <t>M/s. Mylar Sugars Ltd.</t>
    </r>
    <r>
      <rPr>
        <sz val="9"/>
        <color theme="1"/>
        <rFont val="Tahoma"/>
        <family val="2"/>
      </rPr>
      <t>, (MSL), Beerabbi Village, Hoovina, Taluka Hadagabi, Distt. Ballary, Karnataka</t>
    </r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</si>
  <si>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Unit-II (Lease of Sahakari Sakkar Karkhana Niyamit) Village Bhusanoor, Taluka Aland, Dist. Gulbarga, Karnataka</t>
    </r>
  </si>
  <si>
    <r>
      <rPr>
        <b/>
        <sz val="9"/>
        <color rgb="FF3333FF"/>
        <rFont val="Tahoma"/>
        <family val="2"/>
      </rPr>
      <t>M/s. Shivshakti Sugar Ltd.</t>
    </r>
    <r>
      <rPr>
        <sz val="9"/>
        <rFont val="Tahoma"/>
        <family val="2"/>
      </rPr>
      <t>, Yadrav, Taluka Raibag, Distt. Belgaum, Karnataka</t>
    </r>
  </si>
  <si>
    <r>
      <rPr>
        <b/>
        <sz val="9"/>
        <color rgb="FF3333FF"/>
        <rFont val="Tahoma"/>
        <family val="2"/>
      </rPr>
      <t>M/s. Shree Renuka Sugars Ltd.</t>
    </r>
    <r>
      <rPr>
        <sz val="9"/>
        <rFont val="Tahoma"/>
        <family val="2"/>
      </rPr>
      <t>, Burlatti, Athani kakathnur Road, Taluka Athani, Distt. Belgaum, Karnataka</t>
    </r>
  </si>
  <si>
    <r>
      <rPr>
        <b/>
        <sz val="9"/>
        <color rgb="FF3333FF"/>
        <rFont val="Tahoma"/>
        <family val="2"/>
      </rPr>
      <t>M/s. Shri Balaji Sugar and Chemicals Pvt. Ltd.</t>
    </r>
    <r>
      <rPr>
        <sz val="9"/>
        <rFont val="Tahoma"/>
        <family val="2"/>
      </rPr>
      <t>, Yaragal, Vijapur, Karnataka</t>
    </r>
  </si>
  <si>
    <r>
      <rPr>
        <b/>
        <sz val="9"/>
        <color rgb="FF3333FF"/>
        <rFont val="Tahoma"/>
        <family val="2"/>
      </rPr>
      <t>M/s. Shri Bhimashankar S.S.K. Niyamit Ltd.</t>
    </r>
    <r>
      <rPr>
        <sz val="9"/>
        <rFont val="Tahoma"/>
        <family val="2"/>
      </rPr>
      <t>, Marguar, Taluka Indi, Distt. Vijaypur, Karnataka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</si>
  <si>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 Taluka Jamkhandi, Distt. Bagalkot, Karnataka</t>
    </r>
  </si>
  <si>
    <r>
      <rPr>
        <b/>
        <sz val="9"/>
        <color rgb="FF3333FF"/>
        <rFont val="Tahoma"/>
        <family val="2"/>
      </rPr>
      <t>M/s. The Krishna S.S.K. Niyamit</t>
    </r>
    <r>
      <rPr>
        <sz val="9"/>
        <rFont val="Tahoma"/>
        <family val="2"/>
      </rPr>
      <t>, Sankontti, Taluka Athani, Distt. Belgaum, Karnataka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</si>
  <si>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Vihal, Taluka Karmala, Solapur, Maharashtra</t>
    </r>
  </si>
  <si>
    <r>
      <rPr>
        <b/>
        <sz val="9"/>
        <color rgb="FF3333FF"/>
        <rFont val="Tahoma"/>
        <family val="2"/>
      </rPr>
      <t>M/s. Bhima S.S.K. Ltd.</t>
    </r>
    <r>
      <rPr>
        <sz val="9"/>
        <rFont val="Tahoma"/>
        <family val="2"/>
      </rPr>
      <t>, Takli Sikandar, Taluka Mohal, Distt. Solapur, Maharashtra</t>
    </r>
  </si>
  <si>
    <r>
      <rPr>
        <b/>
        <sz val="9"/>
        <color rgb="FF3333FF"/>
        <rFont val="Tahoma"/>
        <family val="2"/>
      </rPr>
      <t>M/s. Dalmia bharat Sugar &amp; Industries Ltd.</t>
    </r>
    <r>
      <rPr>
        <sz val="9"/>
        <rFont val="Tahoma"/>
        <family val="2"/>
      </rPr>
      <t>, Asurle Parle, Taluka Panhala, Distt. Kolhapur, Maharashtra</t>
    </r>
  </si>
  <si>
    <r>
      <rPr>
        <b/>
        <sz val="9"/>
        <color rgb="FF3333FF"/>
        <rFont val="Tahoma"/>
        <family val="2"/>
      </rPr>
      <t>M/s. Gangamai Ind. &amp; Constn. Ltd.</t>
    </r>
    <r>
      <rPr>
        <sz val="9"/>
        <rFont val="Tahoma"/>
        <family val="2"/>
      </rPr>
      <t>, Rakshi, Taluka Shevgoan, Distt. Ahmednagar, Maharashtra</t>
    </r>
  </si>
  <si>
    <r>
      <rPr>
        <b/>
        <sz val="9"/>
        <color rgb="FF3333FF"/>
        <rFont val="Tahoma"/>
        <family val="2"/>
      </rPr>
      <t>M/s. Indreshwar Sugar Mills Ltd.</t>
    </r>
    <r>
      <rPr>
        <sz val="9"/>
        <rFont val="Tahoma"/>
        <family val="2"/>
      </rPr>
      <t>, Bhagvantnagar, Taluka Barshi, Solapur, Maharashtra</t>
    </r>
  </si>
  <si>
    <r>
      <rPr>
        <b/>
        <sz val="9"/>
        <color rgb="FF3333FF"/>
        <rFont val="Tahoma"/>
        <family val="2"/>
      </rPr>
      <t>M/s. Jai Hind Sugar Pvt. Ltd.</t>
    </r>
    <r>
      <rPr>
        <sz val="9"/>
        <rFont val="Tahoma"/>
        <family val="2"/>
      </rPr>
      <t xml:space="preserve">, Achegaon, Taluka South Solapur, Distt. Solapur, Maharashtra </t>
    </r>
  </si>
  <si>
    <r>
      <rPr>
        <b/>
        <sz val="9"/>
        <color rgb="FF3333FF"/>
        <rFont val="Tahoma"/>
        <family val="2"/>
      </rPr>
      <t>M/s. Kakudi S.S.K.  Ltd.</t>
    </r>
    <r>
      <rPr>
        <sz val="9"/>
        <rFont val="Tahoma"/>
        <family val="2"/>
      </rPr>
      <t>, Pimpalgaon, Taluka Shrigonda, Distt. Ahmednagar, Maharashtra</t>
    </r>
  </si>
  <si>
    <r>
      <rPr>
        <b/>
        <sz val="9"/>
        <color rgb="FF3333FF"/>
        <rFont val="Tahoma"/>
        <family val="2"/>
      </rPr>
      <t>M/s. Kancheswar Sugar Ltd.</t>
    </r>
    <r>
      <rPr>
        <sz val="9"/>
        <rFont val="Tahoma"/>
        <family val="2"/>
      </rPr>
      <t>, At Post Mangrul, Taluka Tuljapur, Distt. Osmanabad, Maharashtra</t>
    </r>
  </si>
  <si>
    <r>
      <rPr>
        <b/>
        <sz val="9"/>
        <color rgb="FF3333FF"/>
        <rFont val="Tahoma"/>
        <family val="2"/>
      </rPr>
      <t>M/s. Lok Mangal Agro Ind. Ltd.</t>
    </r>
    <r>
      <rPr>
        <sz val="9"/>
        <rFont val="Tahoma"/>
        <family val="2"/>
      </rPr>
      <t>, Subhashnagar, Bibi Dharpal, Taluka North Solapur, Distt. Solapur, Maharashtra</t>
    </r>
  </si>
  <si>
    <r>
      <rPr>
        <b/>
        <sz val="9"/>
        <color rgb="FF3333FF"/>
        <rFont val="Tahoma"/>
        <family val="2"/>
      </rPr>
      <t>M/s. Maharashtra Shetkari Sugar Ltd.</t>
    </r>
    <r>
      <rPr>
        <sz val="9"/>
        <rFont val="Tahoma"/>
        <family val="2"/>
      </rPr>
      <t>, Saikhed Devinagar, Sonpeth, Distt. Parbhani, Maharashtra</t>
    </r>
  </si>
  <si>
    <r>
      <rPr>
        <b/>
        <sz val="9"/>
        <color rgb="FF3333FF"/>
        <rFont val="Tahoma"/>
        <family val="2"/>
      </rPr>
      <t>M/s. Mahatma Sugar &amp; Power Ltd.</t>
    </r>
    <r>
      <rPr>
        <sz val="9"/>
        <rFont val="Tahoma"/>
        <family val="2"/>
      </rPr>
      <t>, Dinkarnagar, Seloo, Distt. Wardha, Maharashtra</t>
    </r>
  </si>
  <si>
    <r>
      <rPr>
        <b/>
        <sz val="9"/>
        <color rgb="FF3333FF"/>
        <rFont val="Tahoma"/>
        <family val="2"/>
      </rPr>
      <t>M/s. Majalgaon S.S.K. Ltd.</t>
    </r>
    <r>
      <rPr>
        <sz val="9"/>
        <rFont val="Tahoma"/>
        <family val="2"/>
      </rPr>
      <t>, Sunder Nagar, Telgaon, Distt. Beed, Maharashtra</t>
    </r>
  </si>
  <si>
    <r>
      <rPr>
        <b/>
        <sz val="9"/>
        <color rgb="FF3333FF"/>
        <rFont val="Tahoma"/>
        <family val="2"/>
      </rPr>
      <t>M/s. Mula S.S.K. Ltd.</t>
    </r>
    <r>
      <rPr>
        <sz val="9"/>
        <rFont val="Tahoma"/>
        <family val="2"/>
      </rPr>
      <t>, Sonai, Taluka Newasa, Distt. Ahmednagar,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</si>
  <si>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 Nagar, Taluka Indapur, Distt. Pune, Maharashtra</t>
    </r>
  </si>
  <si>
    <r>
      <rPr>
        <b/>
        <sz val="9"/>
        <color rgb="FF3333FF"/>
        <rFont val="Tahoma"/>
        <family val="2"/>
      </rPr>
      <t>M/s. Purna S.S.K. Ltd.</t>
    </r>
    <r>
      <rPr>
        <sz val="9"/>
        <rFont val="Tahoma"/>
        <family val="2"/>
      </rPr>
      <t>, Basmathnagar, Distt. Hingoli, Maharashtra</t>
    </r>
  </si>
  <si>
    <r>
      <rPr>
        <b/>
        <sz val="9"/>
        <color rgb="FF3333FF"/>
        <rFont val="Tahoma"/>
        <family val="2"/>
      </rPr>
      <t>M/s. Rajarambapu Patil S.S.K. Ltd.</t>
    </r>
    <r>
      <rPr>
        <sz val="9"/>
        <rFont val="Tahoma"/>
        <family val="2"/>
      </rPr>
      <t>, Rajaramnagar, P.O. Sakharale, Taluka Walwa, Distt. Sangli, Maharashtra</t>
    </r>
  </si>
  <si>
    <r>
      <rPr>
        <b/>
        <sz val="9"/>
        <color rgb="FF3333FF"/>
        <rFont val="Tahoma"/>
        <family val="2"/>
      </rPr>
      <t>M/s. Sahakar Shiromani Vasantrao Kale S.S.K. Ltd.</t>
    </r>
    <r>
      <rPr>
        <sz val="9"/>
        <rFont val="Tahoma"/>
        <family val="2"/>
      </rPr>
      <t>, Chandrabhaganagar, P.O. Bhalwani, Taluka Pandharpur, Distt. Solapur, Maharashtra</t>
    </r>
  </si>
  <si>
    <r>
      <rPr>
        <b/>
        <sz val="9"/>
        <color rgb="FF3333FF"/>
        <rFont val="Tahoma"/>
        <family val="2"/>
      </rPr>
      <t>M/s. Sakharmaharshi Bhausaheb Throat S.S.K. Ltd.</t>
    </r>
    <r>
      <rPr>
        <sz val="9"/>
        <rFont val="Tahoma"/>
        <family val="2"/>
      </rPr>
      <t>, Amrutnagar, Taluka Sangamner, Distt. Ahmednagar, Maharashtra</t>
    </r>
  </si>
  <si>
    <r>
      <rPr>
        <b/>
        <sz val="9"/>
        <color rgb="FF3333FF"/>
        <rFont val="Tahoma"/>
        <family val="2"/>
      </rPr>
      <t>M/s. Sahakar Maharshee Shivajirao Narayanrao Nagawade S.S.K. Ltd.</t>
    </r>
    <r>
      <rPr>
        <sz val="9"/>
        <rFont val="Tahoma"/>
        <family val="2"/>
      </rPr>
      <t>, (Formerly known as The Shrigonda S.S.K. Ltd.), Shrigonda, Distt. Ahmednagar, Maharashtra</t>
    </r>
  </si>
  <si>
    <r>
      <rPr>
        <b/>
        <sz val="9"/>
        <color rgb="FF3333FF"/>
        <rFont val="Tahoma"/>
        <family val="2"/>
      </rPr>
      <t>M/s. Saswad Mali Sugar Fcty Ltd.</t>
    </r>
    <r>
      <rPr>
        <sz val="9"/>
        <rFont val="Tahoma"/>
        <family val="2"/>
      </rPr>
      <t>, Taluka Malshiras, Distt. Solapur, Maharashtra</t>
    </r>
  </si>
  <si>
    <r>
      <rPr>
        <b/>
        <sz val="9"/>
        <color rgb="FF3333FF"/>
        <rFont val="Tahoma"/>
        <family val="2"/>
      </rPr>
      <t>M/s. Shree Siddheshwar S.S.K. Ltd.</t>
    </r>
    <r>
      <rPr>
        <sz val="9"/>
        <rFont val="Tahoma"/>
        <family val="2"/>
      </rPr>
      <t>, Kumatha, Taluka North Solapur, Distt. Solapur, Maharashtra</t>
    </r>
  </si>
  <si>
    <r>
      <rPr>
        <b/>
        <sz val="9"/>
        <color rgb="FF3333FF"/>
        <rFont val="Tahoma"/>
        <family val="2"/>
      </rPr>
      <t>M/s. Shri Chhatrapati S.S.K. Ltd.</t>
    </r>
    <r>
      <rPr>
        <sz val="9"/>
        <rFont val="Tahoma"/>
        <family val="2"/>
      </rPr>
      <t>, Bhavaninagar, Taluka Indapur, Distt. Pune, Maharashtra</t>
    </r>
  </si>
  <si>
    <r>
      <rPr>
        <b/>
        <sz val="9"/>
        <color rgb="FF3333FF"/>
        <rFont val="Tahoma"/>
        <family val="2"/>
      </rPr>
      <t>M/s. Shri Dnyaneshwar S.S.K. Ltd.</t>
    </r>
    <r>
      <rPr>
        <sz val="9"/>
        <rFont val="Tahoma"/>
        <family val="2"/>
      </rPr>
      <t>, Dnyaneshwar Nagar, Taluka Newasa, Bhinde, Ahmednagar, Maharashtra</t>
    </r>
  </si>
  <si>
    <r>
      <rPr>
        <b/>
        <sz val="9"/>
        <color rgb="FF3333FF"/>
        <rFont val="Tahoma"/>
        <family val="2"/>
      </rPr>
      <t>M/s. Shri Sant Tukaram S.S.K. Ltd.</t>
    </r>
    <r>
      <rPr>
        <sz val="9"/>
        <rFont val="Tahoma"/>
        <family val="2"/>
      </rPr>
      <t>, Kasarsai Taluka Mulshi, Distt. Pune, Maharashtra</t>
    </r>
  </si>
  <si>
    <r>
      <rPr>
        <b/>
        <sz val="9"/>
        <color rgb="FF3333FF"/>
        <rFont val="Tahoma"/>
        <family val="2"/>
      </rPr>
      <t>M/s. Shri Shankar S.S.K. Ltd.</t>
    </r>
    <r>
      <rPr>
        <sz val="9"/>
        <rFont val="Tahoma"/>
        <family val="2"/>
      </rPr>
      <t>, Sadashivnagar,Taluka Malshiras, Distt. Solapur, Maharashtra</t>
    </r>
  </si>
  <si>
    <r>
      <rPr>
        <b/>
        <sz val="9"/>
        <color rgb="FF3333FF"/>
        <rFont val="Tahoma"/>
        <family val="2"/>
      </rPr>
      <t>M/s. Shri Vithal S.S.K. Ltd.</t>
    </r>
    <r>
      <rPr>
        <sz val="9"/>
        <rFont val="Tahoma"/>
        <family val="2"/>
      </rPr>
      <t>, Venunagar, P.O. Gursale, Taluka Pandharpur, Distt. Solapur, Maharashtra</t>
    </r>
  </si>
  <si>
    <r>
      <rPr>
        <b/>
        <sz val="9"/>
        <color rgb="FF3333FF"/>
        <rFont val="Tahoma"/>
        <family val="2"/>
      </rPr>
      <t>M/s. Billagi Sugars Mills Ltd.</t>
    </r>
    <r>
      <rPr>
        <sz val="9"/>
        <rFont val="Tahoma"/>
        <family val="2"/>
      </rPr>
      <t>, Badagandi, Billagi, Karnataka, Karnataka</t>
    </r>
  </si>
  <si>
    <r>
      <rPr>
        <b/>
        <sz val="9"/>
        <color rgb="FF3333FF"/>
        <rFont val="Tahoma"/>
        <family val="2"/>
      </rPr>
      <t>M/s. The Co-op. Sugar Ltd.</t>
    </r>
    <r>
      <rPr>
        <sz val="9"/>
        <rFont val="Tahoma"/>
        <family val="2"/>
      </rPr>
      <t>, Chittur, Menonpara, Distt. Palakkad, Kerla</t>
    </r>
  </si>
  <si>
    <r>
      <rPr>
        <b/>
        <sz val="9"/>
        <color rgb="FF3333FF"/>
        <rFont val="Tahoma"/>
        <family val="2"/>
      </rPr>
      <t>M/s. Bhopal Sugar Industries Ltd.</t>
    </r>
    <r>
      <rPr>
        <sz val="9"/>
        <rFont val="Tahoma"/>
        <family val="2"/>
      </rPr>
      <t>, P. O. Sehore, M.P.</t>
    </r>
  </si>
  <si>
    <r>
      <rPr>
        <b/>
        <sz val="9"/>
        <color rgb="FF3333FF"/>
        <rFont val="Tahoma"/>
        <family val="2"/>
      </rPr>
      <t>M/s. Kareli Sugar Mills Pvt. Ltd.</t>
    </r>
    <r>
      <rPr>
        <sz val="9"/>
        <rFont val="Tahoma"/>
        <family val="2"/>
      </rPr>
      <t>, Kareli, Gadarwara Road, Distt. Narsinghpur, M.P.</t>
    </r>
  </si>
  <si>
    <r>
      <rPr>
        <b/>
        <sz val="9"/>
        <color rgb="FF3333FF"/>
        <rFont val="Tahoma"/>
        <family val="2"/>
      </rPr>
      <t>M/s. Krishak S.S.K. Mydit Narayanpur Ltd.</t>
    </r>
    <r>
      <rPr>
        <sz val="9"/>
        <rFont val="Tahoma"/>
        <family val="2"/>
      </rPr>
      <t>, (Raghogarh) Distt. Guna, M.P.</t>
    </r>
  </si>
  <si>
    <r>
      <rPr>
        <b/>
        <sz val="9"/>
        <color rgb="FF3333FF"/>
        <rFont val="Tahoma"/>
        <family val="2"/>
      </rPr>
      <t>M/s. Vasant S.S.K. Ltd.</t>
    </r>
    <r>
      <rPr>
        <sz val="9"/>
        <rFont val="Tahoma"/>
        <family val="2"/>
      </rPr>
      <t>, Kasoda Tehsil, Erondal, Distt. Jalgaon, Maharashtra</t>
    </r>
  </si>
  <si>
    <r>
      <rPr>
        <b/>
        <sz val="9"/>
        <color rgb="FF3333FF"/>
        <rFont val="Tahoma"/>
        <family val="2"/>
      </rPr>
      <t>M/s. Narsinha S.S.K. Ltd.</t>
    </r>
    <r>
      <rPr>
        <sz val="9"/>
        <rFont val="Tahoma"/>
        <family val="2"/>
      </rPr>
      <t>, Lahagaon, Distt. Parbhani, Maharashtra</t>
    </r>
  </si>
  <si>
    <r>
      <rPr>
        <b/>
        <sz val="9"/>
        <color rgb="FF3333FF"/>
        <rFont val="Tahoma"/>
        <family val="2"/>
      </rPr>
      <t>M/s. Swami Smarth S.S.K. Ltd.</t>
    </r>
    <r>
      <rPr>
        <sz val="9"/>
        <rFont val="Tahoma"/>
        <family val="2"/>
      </rPr>
      <t>, Dahitane, Distt. Solapur, Maharashtra</t>
    </r>
  </si>
  <si>
    <r>
      <rPr>
        <b/>
        <sz val="9"/>
        <color rgb="FF3333FF"/>
        <rFont val="Tahoma"/>
        <family val="2"/>
      </rPr>
      <t>M/s.Yeswant S.S.K. Ltd.</t>
    </r>
    <r>
      <rPr>
        <sz val="9"/>
        <rFont val="Tahoma"/>
        <family val="2"/>
      </rPr>
      <t>, P.O. Theru, Tal. Heveli, Distt. Pune, Maharashtra</t>
    </r>
  </si>
  <si>
    <r>
      <rPr>
        <b/>
        <sz val="9"/>
        <color rgb="FF3333FF"/>
        <rFont val="Tahoma"/>
        <family val="2"/>
      </rPr>
      <t>M/s. Shree Mahakali S.S.K. Ltd.</t>
    </r>
    <r>
      <rPr>
        <sz val="9"/>
        <rFont val="Tahoma"/>
        <family val="2"/>
      </rPr>
      <t>, Rajaram Bapu Nagar,Taluka Kavathe, Distt. Sangli, Maharashtra</t>
    </r>
  </si>
  <si>
    <r>
      <rPr>
        <b/>
        <sz val="9"/>
        <color rgb="FF3333FF"/>
        <rFont val="Tahoma"/>
        <family val="2"/>
      </rPr>
      <t>M/s. Kranti S.S.L. Ltd.</t>
    </r>
    <r>
      <rPr>
        <sz val="9"/>
        <rFont val="Tahoma"/>
        <family val="2"/>
      </rPr>
      <t>, Kundal, Distt. Sangli, Maharashtra</t>
    </r>
  </si>
  <si>
    <r>
      <rPr>
        <b/>
        <sz val="9"/>
        <color rgb="FF3333FF"/>
        <rFont val="Tahoma"/>
        <family val="2"/>
      </rPr>
      <t>M/s. The Akola Zilla S.S.K. Ltd.</t>
    </r>
    <r>
      <rPr>
        <sz val="9"/>
        <rFont val="Tahoma"/>
        <family val="2"/>
      </rPr>
      <t>, Vizora Yeota Tehsil Barshitakli, Distt. Akola, Maharashtra</t>
    </r>
  </si>
  <si>
    <r>
      <rPr>
        <b/>
        <sz val="9"/>
        <color rgb="FF3333FF"/>
        <rFont val="Tahoma"/>
        <family val="2"/>
      </rPr>
      <t>M/s. Anuradha Sugar Mills Ltd.</t>
    </r>
    <r>
      <rPr>
        <sz val="9"/>
        <rFont val="Tahoma"/>
        <family val="2"/>
      </rPr>
      <t>, Mungaje Maharaj Nagar, Tal. Warud (Dhand), Buldana, Maharashtra</t>
    </r>
  </si>
  <si>
    <r>
      <rPr>
        <b/>
        <sz val="9"/>
        <color rgb="FF3333FF"/>
        <rFont val="Tahoma"/>
        <family val="2"/>
      </rPr>
      <t>M/s. Anuraj Sugar Ltd.</t>
    </r>
    <r>
      <rPr>
        <sz val="9"/>
        <rFont val="Tahoma"/>
        <family val="2"/>
      </rPr>
      <t>, Daund, Distt. Pune, Maharashtra</t>
    </r>
  </si>
  <si>
    <r>
      <rPr>
        <b/>
        <sz val="9"/>
        <color rgb="FF3333FF"/>
        <rFont val="Tahoma"/>
        <family val="2"/>
      </rPr>
      <t>M/s. Shri Vighnhar S.S.K. Ltd.</t>
    </r>
    <r>
      <rPr>
        <sz val="9"/>
        <rFont val="Tahoma"/>
        <family val="2"/>
      </rPr>
      <t>, Nivritinaga (Dhalewadi) Shirol (BK) Tal. Jhunnar, Maharashtra</t>
    </r>
  </si>
  <si>
    <r>
      <rPr>
        <b/>
        <sz val="9"/>
        <color rgb="FF3333FF"/>
        <rFont val="Tahoma"/>
        <family val="2"/>
      </rPr>
      <t>M/s. Wainganga Sugar &amp; Power Ltd.</t>
    </r>
    <r>
      <rPr>
        <sz val="9"/>
        <rFont val="Tahoma"/>
        <family val="2"/>
      </rPr>
      <t>, Devhada, Mahadio, Distt. Bhandara, Maharashtra</t>
    </r>
  </si>
  <si>
    <r>
      <rPr>
        <b/>
        <sz val="9"/>
        <color rgb="FF3333FF"/>
        <rFont val="Tahoma"/>
        <family val="2"/>
      </rPr>
      <t>M/s. Purti Power &amp; Sugar Ltd.</t>
    </r>
    <r>
      <rPr>
        <sz val="9"/>
        <rFont val="Tahoma"/>
        <family val="2"/>
      </rPr>
      <t>, Bela Chanderpur Road, Umrer, Distt. Nagpur,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</si>
  <si>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Shahjinagar, Talula Indapur, Pune, Maharashtra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</si>
  <si>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Sonari, Taluka Paranda, Osmanabad, Maharashtra</t>
    </r>
  </si>
  <si>
    <r>
      <rPr>
        <b/>
        <sz val="9"/>
        <color rgb="FF3333FF"/>
        <rFont val="Tahoma"/>
        <family val="2"/>
      </rPr>
      <t>M/s. Sadashivrao Mandlik Kagal Taluka S.S.K. Ltd.</t>
    </r>
    <r>
      <rPr>
        <sz val="9"/>
        <rFont val="Tahoma"/>
        <family val="2"/>
      </rPr>
      <t>, Sadashivnagar, Taluka Kagal, Distt. Kolhapur, Maharashtra</t>
    </r>
  </si>
  <si>
    <r>
      <rPr>
        <b/>
        <sz val="9"/>
        <color rgb="FF3333FF"/>
        <rFont val="Tahoma"/>
        <family val="2"/>
      </rPr>
      <t>M/s. Sitaram Maharal Sakhar Karkhana Ltd.</t>
    </r>
    <r>
      <rPr>
        <sz val="9"/>
        <rFont val="Tahoma"/>
        <family val="2"/>
      </rPr>
      <t>, Khardi, Taluka Pandharpur, Solapur, Maharashtra</t>
    </r>
  </si>
  <si>
    <r>
      <rPr>
        <b/>
        <sz val="9"/>
        <color rgb="FF3333FF"/>
        <rFont val="Tahoma"/>
        <family val="2"/>
      </rPr>
      <t>M/s. Ponni Sugars &amp; Chemicals Ltd.</t>
    </r>
    <r>
      <rPr>
        <sz val="9"/>
        <rFont val="Tahoma"/>
        <family val="2"/>
      </rPr>
      <t>, Unit Bargarh Sugar Mills, Potara, Bardaul, Distt. Sampatpur, Orrisa</t>
    </r>
  </si>
  <si>
    <r>
      <rPr>
        <b/>
        <sz val="9"/>
        <color rgb="FF3333FF"/>
        <rFont val="Tahoma"/>
        <family val="2"/>
      </rPr>
      <t>M/s. Western Orissa Sugars Ltd.</t>
    </r>
    <r>
      <rPr>
        <sz val="9"/>
        <rFont val="Tahoma"/>
        <family val="2"/>
      </rPr>
      <t>, Nandrivam Gaur Sargigudo, PO Malura, Orissa</t>
    </r>
  </si>
  <si>
    <r>
      <rPr>
        <b/>
        <sz val="9"/>
        <color rgb="FF3333FF"/>
        <rFont val="Tahoma"/>
        <family val="2"/>
      </rPr>
      <t>M/s. Nayagarh Sugar Complex Ltd.</t>
    </r>
    <r>
      <rPr>
        <sz val="9"/>
        <rFont val="Tahoma"/>
        <family val="2"/>
      </rPr>
      <t>, Panipoila, Belugaon, Nayagarh, Orissa</t>
    </r>
  </si>
  <si>
    <r>
      <rPr>
        <b/>
        <sz val="9"/>
        <color rgb="FF3333FF"/>
        <rFont val="Tahoma"/>
        <family val="2"/>
      </rPr>
      <t>M/s. Chadha Sugars &amp; Ind. Pvt. Ltd.</t>
    </r>
    <r>
      <rPr>
        <sz val="9"/>
        <rFont val="Tahoma"/>
        <family val="2"/>
      </rPr>
      <t>, Village Kiri Algana, Batala, Distt. Gurdaspur, Punjab</t>
    </r>
  </si>
  <si>
    <r>
      <rPr>
        <b/>
        <sz val="9"/>
        <color rgb="FF3333FF"/>
        <rFont val="Tahoma"/>
        <family val="2"/>
      </rPr>
      <t>M/s. Kothari Sugar &amp; Chemical Ltd.</t>
    </r>
    <r>
      <rPr>
        <sz val="9"/>
        <rFont val="Tahoma"/>
        <family val="2"/>
      </rPr>
      <t>, (II) Santhamangalam, Vetriyur, Distt. Ariyalur, Tamilnadu</t>
    </r>
  </si>
  <si>
    <r>
      <rPr>
        <b/>
        <sz val="9"/>
        <color rgb="FF3333FF"/>
        <rFont val="Tahoma"/>
        <family val="2"/>
      </rPr>
      <t>M/s. Shree Ajudhia Sugar Mills Ltd.</t>
    </r>
    <r>
      <rPr>
        <sz val="9"/>
        <rFont val="Tahoma"/>
        <family val="2"/>
      </rPr>
      <t>, P.O. Raja ka Shaspur, U.P.</t>
    </r>
  </si>
  <si>
    <r>
      <rPr>
        <b/>
        <sz val="9"/>
        <color rgb="FF3333FF"/>
        <rFont val="Tahoma"/>
        <family val="2"/>
      </rPr>
      <t>M/s. Anand Agrochem India Ltd.</t>
    </r>
    <r>
      <rPr>
        <sz val="9"/>
        <rFont val="Tahoma"/>
        <family val="2"/>
      </rPr>
      <t>, Gopi Lodhua, Distt. Aligarh, U.P.</t>
    </r>
  </si>
  <si>
    <r>
      <rPr>
        <b/>
        <sz val="9"/>
        <color rgb="FF3333FF"/>
        <rFont val="Tahoma"/>
        <family val="2"/>
      </rPr>
      <t>M/s. Baghauli Sugar &amp; Distillery Ltd.</t>
    </r>
    <r>
      <rPr>
        <sz val="9"/>
        <rFont val="Tahoma"/>
        <family val="2"/>
      </rPr>
      <t>, Bikapur, Hardoi, U.P.</t>
    </r>
  </si>
  <si>
    <r>
      <rPr>
        <b/>
        <sz val="9"/>
        <color rgb="FF3333FF"/>
        <rFont val="Tahoma"/>
        <family val="2"/>
      </rPr>
      <t>M/s. Uttam Sugar Mills Ltd.</t>
    </r>
    <r>
      <rPr>
        <sz val="9"/>
        <rFont val="Tahoma"/>
        <family val="2"/>
      </rPr>
      <t>, Shermau, Taluka Naku, Distt. Saharanpur, U.P.</t>
    </r>
  </si>
  <si>
    <r>
      <rPr>
        <b/>
        <sz val="9"/>
        <color rgb="FF3333FF"/>
        <rFont val="Tahoma"/>
        <family val="2"/>
      </rPr>
      <t>M/s. Uttam Sugar Mills Ltd.</t>
    </r>
    <r>
      <rPr>
        <sz val="9"/>
        <rFont val="Tahoma"/>
        <family val="2"/>
      </rPr>
      <t>, Libberheri, Roorkee, Distt. Haridwar, Uttrakhand</t>
    </r>
  </si>
  <si>
    <r>
      <rPr>
        <b/>
        <sz val="9"/>
        <color rgb="FF3333FF"/>
        <rFont val="Tahoma"/>
        <family val="2"/>
      </rPr>
      <t>M/s. Bilagi Sugar Mils Ltd.</t>
    </r>
    <r>
      <rPr>
        <sz val="9"/>
        <rFont val="Tahoma"/>
        <family val="2"/>
      </rPr>
      <t>, Badagadi, Distt. Bagalkot, Karnataka</t>
    </r>
  </si>
  <si>
    <r>
      <rPr>
        <b/>
        <sz val="9"/>
        <color rgb="FF3333FF"/>
        <rFont val="Tahoma"/>
        <family val="2"/>
      </rPr>
      <t>M/s. Sri Chamundeshwari Sugar Ltd.</t>
    </r>
    <r>
      <rPr>
        <sz val="9"/>
        <color theme="1"/>
        <rFont val="Tahoma"/>
        <family val="2"/>
      </rPr>
      <t>, Manddur, Distt. Mandya, Karnataka</t>
    </r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</si>
  <si>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(Jay Mahesh Sugar Ind. Ltd.), Pawarwadi, Taluka Majalgaon, Distt. Beed, Maharashtra</t>
    </r>
  </si>
  <si>
    <r>
      <rPr>
        <b/>
        <sz val="9"/>
        <color rgb="FF3333FF"/>
        <rFont val="Tahoma"/>
        <family val="2"/>
      </rPr>
      <t>M/s. Sar Senapati Santaji Ghorpade Sugar factory Ltd.</t>
    </r>
    <r>
      <rPr>
        <sz val="9"/>
        <rFont val="Tahoma"/>
        <family val="2"/>
      </rPr>
      <t>, Belewadi Kalamma,Taluka Kagal, Distt. Kolhapur, Maharashtra</t>
    </r>
  </si>
  <si>
    <r>
      <rPr>
        <b/>
        <sz val="9"/>
        <color rgb="FF3333FF"/>
        <rFont val="Tahoma"/>
        <family val="2"/>
      </rPr>
      <t>M/s. Sidhanath Sugar Mills Ltd.</t>
    </r>
    <r>
      <rPr>
        <sz val="9"/>
        <rFont val="Tahoma"/>
        <family val="2"/>
      </rPr>
      <t>, Tijre, North Solapur, Distt. Solapur, Maharashtra</t>
    </r>
  </si>
  <si>
    <r>
      <rPr>
        <b/>
        <sz val="9"/>
        <color rgb="FF3333FF"/>
        <rFont val="Tahoma"/>
        <family val="2"/>
      </rPr>
      <t>M/s. Sitaram Maharaj SK (khardi) Ltd.</t>
    </r>
    <r>
      <rPr>
        <sz val="9"/>
        <rFont val="Tahoma"/>
        <family val="2"/>
      </rPr>
      <t>, Taluka Pandharpuri, Distt. Solapur, Maharashtra</t>
    </r>
  </si>
  <si>
    <r>
      <rPr>
        <b/>
        <sz val="9"/>
        <color rgb="FF3333FF"/>
        <rFont val="Tahoma"/>
        <family val="2"/>
      </rPr>
      <t>M/s. Udaigiri Sugar &amp; Power Ltd.</t>
    </r>
    <r>
      <rPr>
        <sz val="9"/>
        <rFont val="Tahoma"/>
        <family val="2"/>
      </rPr>
      <t>, Bamani Pore, Khanpur, Distt. Sangli, Maharashtra</t>
    </r>
  </si>
  <si>
    <r>
      <rPr>
        <b/>
        <sz val="9"/>
        <color rgb="FF3333FF"/>
        <rFont val="Tahoma"/>
        <family val="2"/>
      </rPr>
      <t>M/s. Vaidyanath S.S.K. Ltd.</t>
    </r>
    <r>
      <rPr>
        <sz val="9"/>
        <rFont val="Tahoma"/>
        <family val="2"/>
      </rPr>
      <t>, Pangiri, Taluka Parli Vaijnath, Distt. Beed, Maharashtra</t>
    </r>
  </si>
  <si>
    <r>
      <rPr>
        <b/>
        <sz val="9"/>
        <color rgb="FF3333FF"/>
        <rFont val="Tahoma"/>
        <family val="2"/>
      </rPr>
      <t>M/s. Chadha Sugars &amp; Ind. Pvt. Ltd.</t>
    </r>
    <r>
      <rPr>
        <sz val="9"/>
        <rFont val="Tahoma"/>
        <family val="2"/>
      </rPr>
      <t>, Village Kiri Algana, Thesil Batala, Distt. Gurdaspur, Punjab</t>
    </r>
  </si>
  <si>
    <r>
      <rPr>
        <b/>
        <sz val="9"/>
        <color rgb="FF3333FF"/>
        <rFont val="Tahoma"/>
        <family val="2"/>
      </rPr>
      <t>M/s. The Bhogpur Co-op. Sugar Mills Ltd.</t>
    </r>
    <r>
      <rPr>
        <sz val="9"/>
        <color theme="1"/>
        <rFont val="Tahoma"/>
        <family val="2"/>
      </rPr>
      <t>, Bhogpur, Distt. Jalandhar, Punjab</t>
    </r>
  </si>
  <si>
    <r>
      <rPr>
        <b/>
        <sz val="9"/>
        <color rgb="FF3333FF"/>
        <rFont val="Tahoma"/>
        <family val="2"/>
      </rPr>
      <t>M/s. Ambika Sugar Ltd.</t>
    </r>
    <r>
      <rPr>
        <sz val="9"/>
        <rFont val="Tahoma"/>
        <family val="2"/>
      </rPr>
      <t>, Erayur Pennadar R.S. Virudhachalan, Distt. Cuddalore, Tamilnadu</t>
    </r>
  </si>
  <si>
    <r>
      <rPr>
        <b/>
        <sz val="9"/>
        <color rgb="FF3333FF"/>
        <rFont val="Tahoma"/>
        <family val="2"/>
      </rPr>
      <t>M/s. Dharani Sugars &amp; Chemical Ltd.</t>
    </r>
    <r>
      <rPr>
        <sz val="9"/>
        <rFont val="Tahoma"/>
        <family val="2"/>
      </rPr>
      <t>, Kalanallur, Shankara puram, Distt. Villupuram, Tamilnadu</t>
    </r>
  </si>
  <si>
    <r>
      <rPr>
        <b/>
        <sz val="9"/>
        <color rgb="FF3333FF"/>
        <rFont val="Tahoma"/>
        <family val="2"/>
      </rPr>
      <t>M/s. Empee Sugars &amp; Chemical Ltd.</t>
    </r>
    <r>
      <rPr>
        <sz val="9"/>
        <rFont val="Tahoma"/>
        <family val="2"/>
      </rPr>
      <t>, Idaikkal, Ambasmudram, Tirunelveli, Tamilnadu</t>
    </r>
  </si>
  <si>
    <r>
      <rPr>
        <b/>
        <sz val="9"/>
        <color rgb="FF3333FF"/>
        <rFont val="Tahoma"/>
        <family val="2"/>
      </rPr>
      <t>M/s. Rajshree Sugars &amp; Chemical Ltd.</t>
    </r>
    <r>
      <rPr>
        <sz val="9"/>
        <rFont val="Tahoma"/>
        <family val="2"/>
      </rPr>
      <t>, (Unit-III), Seramedu, Gingu, Distt. Villupuram, Tamilnadu</t>
    </r>
  </si>
  <si>
    <r>
      <rPr>
        <b/>
        <sz val="9"/>
        <color rgb="FF3333FF"/>
        <rFont val="Tahoma"/>
        <family val="2"/>
      </rPr>
      <t>M/s. Sakthi Sugars Ltd.</t>
    </r>
    <r>
      <rPr>
        <sz val="9"/>
        <rFont val="Tahoma"/>
        <family val="2"/>
      </rPr>
      <t>, Poondurai Semur, Taluka Madakurichi, Erode, Tamilnadu</t>
    </r>
  </si>
  <si>
    <r>
      <rPr>
        <b/>
        <sz val="9"/>
        <color rgb="FF3333FF"/>
        <rFont val="Tahoma"/>
        <family val="2"/>
      </rPr>
      <t>M/s. Sakthi Sugars Ltd.</t>
    </r>
    <r>
      <rPr>
        <sz val="9"/>
        <rFont val="Tahoma"/>
        <family val="2"/>
      </rPr>
      <t>, Mathur, Shivganga, Taluka Shivganga, Tamilnadu</t>
    </r>
  </si>
  <si>
    <r>
      <rPr>
        <b/>
        <sz val="9"/>
        <color rgb="FF3333FF"/>
        <rFont val="Tahoma"/>
        <family val="2"/>
      </rPr>
      <t>M/s. Simbhaoli (Chilwaria) Sugar Mills Ltd.</t>
    </r>
    <r>
      <rPr>
        <sz val="9"/>
        <rFont val="Tahoma"/>
        <family val="2"/>
      </rPr>
      <t>, P.O. Chilwaria, Distt. Bahraich, U.P.</t>
    </r>
  </si>
  <si>
    <r>
      <rPr>
        <b/>
        <sz val="9"/>
        <color rgb="FF3333FF"/>
        <rFont val="Tahoma"/>
        <family val="2"/>
      </rPr>
      <t>M/s. DCM Shriram Ltd.</t>
    </r>
    <r>
      <rPr>
        <sz val="9"/>
        <rFont val="Tahoma"/>
        <family val="2"/>
      </rPr>
      <t>, DSCL Sugar, Ajbapur, P.O. Mullapur, Distt. Lakhimpur Kheri, U.P.</t>
    </r>
  </si>
  <si>
    <r>
      <rPr>
        <b/>
        <sz val="9"/>
        <color rgb="FF3333FF"/>
        <rFont val="Tahoma"/>
        <family val="2"/>
      </rPr>
      <t>M/s. DSM Sugar Mill Ltd.</t>
    </r>
    <r>
      <rPr>
        <sz val="9"/>
        <rFont val="Tahoma"/>
        <family val="2"/>
      </rPr>
      <t>, (a unit of Dhampur Sugar Mills Ltd.), Rajpura, Distt. Budaun, U.P.</t>
    </r>
  </si>
  <si>
    <r>
      <rPr>
        <b/>
        <sz val="9"/>
        <color rgb="FF3333FF"/>
        <rFont val="Tahoma"/>
        <family val="2"/>
      </rPr>
      <t>M/s. Kesar Enterprises Ltd.</t>
    </r>
    <r>
      <rPr>
        <sz val="9"/>
        <rFont val="Tahoma"/>
        <family val="2"/>
      </rPr>
      <t>, Behari, Distt. Bareilly, U.P.</t>
    </r>
  </si>
  <si>
    <r>
      <rPr>
        <b/>
        <sz val="9"/>
        <color rgb="FF3333FF"/>
        <rFont val="Tahoma"/>
        <family val="2"/>
      </rPr>
      <t>M/s. Seksaria Biswan Sugar Factory Ltd.</t>
    </r>
    <r>
      <rPr>
        <sz val="9"/>
        <rFont val="Tahoma"/>
        <family val="2"/>
      </rPr>
      <t>, Distt. Sitapur, U.P.</t>
    </r>
  </si>
  <si>
    <r>
      <rPr>
        <b/>
        <sz val="9"/>
        <color rgb="FF3333FF"/>
        <rFont val="Tahoma"/>
        <family val="2"/>
      </rPr>
      <t>M/s. Simbholi Sugars Ltd.</t>
    </r>
    <r>
      <rPr>
        <sz val="9"/>
        <rFont val="Tahoma"/>
        <family val="2"/>
      </rPr>
      <t>, Simbholi, Distt. Gaziabad, U.P.</t>
    </r>
  </si>
  <si>
    <r>
      <rPr>
        <b/>
        <sz val="9"/>
        <color rgb="FF3333FF"/>
        <rFont val="Tahoma"/>
        <family val="2"/>
      </rPr>
      <t>M/s. Lakshmi Sugar Mills Co. Ltd.</t>
    </r>
    <r>
      <rPr>
        <sz val="9"/>
        <rFont val="Tahoma"/>
        <family val="2"/>
      </rPr>
      <t>, Iqbalpur, Roorkee, Haridwar, Uttrakhand</t>
    </r>
  </si>
  <si>
    <r>
      <rPr>
        <b/>
        <sz val="9"/>
        <color rgb="FF3333FF"/>
        <rFont val="Tahoma"/>
        <family val="2"/>
      </rPr>
      <t>M/s. Saikrupa S.S.K. Ltd.</t>
    </r>
    <r>
      <rPr>
        <sz val="9"/>
        <rFont val="Tahoma"/>
        <family val="2"/>
      </rPr>
      <t>, Hiradgaon, Taluka Shrigonda, Distt. Ahmednagar, Maharashtra</t>
    </r>
  </si>
  <si>
    <r>
      <rPr>
        <b/>
        <sz val="9"/>
        <color rgb="FF3333FF"/>
        <rFont val="Tahoma"/>
        <family val="2"/>
      </rPr>
      <t>M/s. Febtech sugar Ltd.</t>
    </r>
    <r>
      <rPr>
        <sz val="9"/>
        <rFont val="Tahoma"/>
        <family val="2"/>
      </rPr>
      <t>, (Formerly known as Febtech Sugar Pvt. Ltd.), Nandur, Taluka Mangalvedda, Distt. Solapur, Maharashtra</t>
    </r>
  </si>
  <si>
    <r>
      <rPr>
        <b/>
        <sz val="9"/>
        <color rgb="FF3333FF"/>
        <rFont val="Tahoma"/>
        <family val="2"/>
      </rPr>
      <t>M/s. Dalmia Bharat Sugar &amp; Industries Ltd.</t>
    </r>
    <r>
      <rPr>
        <sz val="9"/>
        <rFont val="Tahoma"/>
        <family val="2"/>
      </rPr>
      <t>, Asurle Porle, Taluka Panhala , Distt. Kolhapur, Maharashtra</t>
    </r>
  </si>
  <si>
    <r>
      <rPr>
        <b/>
        <sz val="9"/>
        <color rgb="FF3333FF"/>
        <rFont val="Tahoma"/>
        <family val="2"/>
      </rPr>
      <t>M/s. Kranti S.S.K. Ltd.</t>
    </r>
    <r>
      <rPr>
        <sz val="9"/>
        <rFont val="Tahoma"/>
        <family val="2"/>
      </rPr>
      <t>, (Krantiagrani Dr. G.D. Bapu Lad), Kundal Taluka Palus, Distt. Sangli, Maharashtra</t>
    </r>
  </si>
  <si>
    <r>
      <rPr>
        <b/>
        <sz val="9"/>
        <color rgb="FF3333FF"/>
        <rFont val="Tahoma"/>
        <family val="2"/>
      </rPr>
      <t>M/s. Indreshwar Sugar Mills Ltd.</t>
    </r>
    <r>
      <rPr>
        <sz val="9"/>
        <rFont val="Tahoma"/>
        <family val="2"/>
      </rPr>
      <t>, Bhagvantnagar, Taluka Barshi, Distt. Solapur, Maharashtra</t>
    </r>
  </si>
  <si>
    <r>
      <rPr>
        <b/>
        <sz val="9"/>
        <color rgb="FF3333FF"/>
        <rFont val="Tahoma"/>
        <family val="2"/>
      </rPr>
      <t>M/s. Hutatma Kisan Ahir S.S.K. Ltd.</t>
    </r>
    <r>
      <rPr>
        <sz val="9"/>
        <rFont val="Tahoma"/>
        <family val="2"/>
      </rPr>
      <t xml:space="preserve">, Taluka Walwe, Distt. Sangli, </t>
    </r>
    <r>
      <rPr>
        <b/>
        <sz val="9"/>
        <rFont val="Tahoma"/>
        <family val="2"/>
      </rPr>
      <t>Maharashtra</t>
    </r>
    <r>
      <rPr>
        <sz val="9"/>
        <rFont val="Tahoma"/>
        <family val="2"/>
      </rPr>
      <t>, (New Name Shree Padmabhusan Krantiveer Dr. Nagnathanna Nayakwade Hutatma Kisan Ahir S.S.K. Ltd.)</t>
    </r>
  </si>
  <si>
    <r>
      <rPr>
        <b/>
        <sz val="9"/>
        <color rgb="FF3333FF"/>
        <rFont val="Tahoma"/>
        <family val="2"/>
      </rPr>
      <t>M/s. Jakraya Sugars Ltd.</t>
    </r>
    <r>
      <rPr>
        <sz val="9"/>
        <rFont val="Tahoma"/>
        <family val="2"/>
      </rPr>
      <t>, Warwate, Taluka Mohol, Distt. Solapur, Maharashtra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</si>
  <si>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Sonai, Taluka Paranda, Distt. Osmanabad, Maharashtra</t>
    </r>
  </si>
  <si>
    <r>
      <rPr>
        <b/>
        <sz val="9"/>
        <color rgb="FF3333FF"/>
        <rFont val="Tahoma"/>
        <family val="2"/>
      </rPr>
      <t>M/s. Shri Ambalika Sugars Pvt. Ltd.</t>
    </r>
    <r>
      <rPr>
        <sz val="9"/>
        <rFont val="Tahoma"/>
        <family val="2"/>
      </rPr>
      <t>, Ambikanagar, (A/P Jagdamba Factory), Taluka Karjat, Distt. Ahmednagar, Maharashtra</t>
    </r>
  </si>
  <si>
    <r>
      <rPr>
        <b/>
        <sz val="9"/>
        <color rgb="FF3333FF"/>
        <rFont val="Tahoma"/>
        <family val="2"/>
      </rPr>
      <t>M/s. Siddhi Sugar and Allied Industried Ltd.</t>
    </r>
    <r>
      <rPr>
        <sz val="9"/>
        <rFont val="Tahoma"/>
        <family val="2"/>
      </rPr>
      <t>, Ujana, Taluka Ahmedpur, Distt. Latur, Maharashtra</t>
    </r>
  </si>
  <si>
    <r>
      <rPr>
        <b/>
        <sz val="9"/>
        <color rgb="FF3333FF"/>
        <rFont val="Tahoma"/>
        <family val="2"/>
      </rPr>
      <t>M/s. Athani Sugars Ltd.</t>
    </r>
    <r>
      <rPr>
        <sz val="9"/>
        <rFont val="Tahoma"/>
        <family val="2"/>
      </rPr>
      <t xml:space="preserve">, Shahuwadi unit, </t>
    </r>
    <r>
      <rPr>
        <b/>
        <sz val="9"/>
        <rFont val="Tahoma"/>
        <family val="2"/>
      </rPr>
      <t>Maharashtra</t>
    </r>
    <r>
      <rPr>
        <sz val="9"/>
        <rFont val="Tahoma"/>
        <family val="2"/>
      </rPr>
      <t>, (Lease of Udaisinghrao Gaikwad S.S.K. Ltd.) Sonawade Bambawde, Taluka Shahuwadi, Distt. Kolhapur, Maharashtra</t>
    </r>
  </si>
  <si>
    <r>
      <rPr>
        <b/>
        <sz val="9"/>
        <color rgb="FF3333FF"/>
        <rFont val="Tahoma"/>
        <family val="2"/>
      </rPr>
      <t>M/s. Dwarkadhish Sakhar Karkhana Ltd.</t>
    </r>
    <r>
      <rPr>
        <sz val="9"/>
        <rFont val="Tahoma"/>
        <family val="2"/>
      </rPr>
      <t>, Sheware, Taluka Satana, Distt. Nasik, Maharashtra</t>
    </r>
  </si>
  <si>
    <r>
      <rPr>
        <b/>
        <sz val="9"/>
        <color rgb="FF3333FF"/>
        <rFont val="Tahoma"/>
        <family val="2"/>
      </rPr>
      <t>M/s. Sadashivrao Mandlik Kagal Taluka S.S.K. Ltd.</t>
    </r>
    <r>
      <rPr>
        <sz val="9"/>
        <color theme="1"/>
        <rFont val="Tahoma"/>
        <family val="2"/>
      </rPr>
      <t>, sadashivnagar, Hamidwada, Kaulage, Taluka Kagal, Distt. Kolhapur, Maharashtra</t>
    </r>
  </si>
  <si>
    <r>
      <rPr>
        <b/>
        <sz val="9"/>
        <color rgb="FF3333FF"/>
        <rFont val="Tahoma"/>
        <family val="2"/>
      </rPr>
      <t>M/s. DCM Shriram Ltd.</t>
    </r>
    <r>
      <rPr>
        <sz val="9"/>
        <rFont val="Tahoma"/>
        <family val="2"/>
      </rPr>
      <t>, DSCL Sugar, Hariawan, Hardoi, U.P.</t>
    </r>
  </si>
  <si>
    <r>
      <rPr>
        <b/>
        <sz val="9"/>
        <color rgb="FF3333FF"/>
        <rFont val="Tahoma"/>
        <family val="2"/>
      </rPr>
      <t>M/s. Dhampur Sugar Mills Ltd.</t>
    </r>
    <r>
      <rPr>
        <sz val="9"/>
        <rFont val="Tahoma"/>
        <family val="2"/>
      </rPr>
      <t>, Asmoli, Distt. Sambhal, U.P.</t>
    </r>
  </si>
  <si>
    <r>
      <rPr>
        <b/>
        <sz val="9"/>
        <color rgb="FF3333FF"/>
        <rFont val="Tahoma"/>
        <family val="2"/>
      </rPr>
      <t>M/s. Dhampur Sugar Mills Ltd.</t>
    </r>
    <r>
      <rPr>
        <sz val="9"/>
        <rFont val="Tahoma"/>
        <family val="2"/>
      </rPr>
      <t>, Moradabad, Distt. Bijnor, U.P.</t>
    </r>
  </si>
  <si>
    <r>
      <rPr>
        <b/>
        <sz val="9"/>
        <color rgb="FF3333FF"/>
        <rFont val="Tahoma"/>
        <family val="2"/>
      </rPr>
      <t>M/s. L.H. Sugar Factories Ltd.</t>
    </r>
    <r>
      <rPr>
        <sz val="9"/>
        <rFont val="Tahoma"/>
        <family val="2"/>
      </rPr>
      <t>, Civil Lines, Distt. Pilibhit, U.P.</t>
    </r>
  </si>
  <si>
    <r>
      <rPr>
        <b/>
        <sz val="9"/>
        <color rgb="FF3333FF"/>
        <rFont val="Tahoma"/>
        <family val="2"/>
      </rPr>
      <t>M/s. GEM Sugars Ltd.</t>
    </r>
    <r>
      <rPr>
        <sz val="9"/>
        <rFont val="Tahoma"/>
        <family val="2"/>
      </rPr>
      <t>, Village Kundaragi, Taluka Bilagi, District  Bagalkot, Karnataka</t>
    </r>
  </si>
  <si>
    <r>
      <rPr>
        <b/>
        <sz val="9"/>
        <color rgb="FF3333FF"/>
        <rFont val="Tahoma"/>
        <family val="2"/>
      </rPr>
      <t>M/s. Empee Sugar &amp; Chemical Ltd.</t>
    </r>
    <r>
      <rPr>
        <sz val="9"/>
        <rFont val="Tahoma"/>
        <family val="2"/>
      </rPr>
      <t>, Idaikkal, Ambasmu dram, Distt. Tirunvely, Tamilnadu</t>
    </r>
  </si>
  <si>
    <r>
      <rPr>
        <b/>
        <sz val="9"/>
        <color rgb="FF3333FF"/>
        <rFont val="Tahoma"/>
        <family val="2"/>
      </rPr>
      <t>M/s. Dharani Sugars &amp; Chemical Ltd.</t>
    </r>
    <r>
      <rPr>
        <sz val="9"/>
        <rFont val="Tahoma"/>
        <family val="2"/>
      </rPr>
      <t>, Tal. Karaipandi, Palur, Distt. Thiruvannamalai, Tamilnadu</t>
    </r>
  </si>
  <si>
    <r>
      <rPr>
        <b/>
        <sz val="9"/>
        <color rgb="FF3333FF"/>
        <rFont val="Tahoma"/>
        <family val="2"/>
      </rPr>
      <t>M/s. Rajshree Sugars &amp; Chemical Ltd.</t>
    </r>
    <r>
      <rPr>
        <sz val="9"/>
        <rFont val="Tahoma"/>
        <family val="2"/>
      </rPr>
      <t>, Seramedu, Gingee, Distt. Villupuram, Tamilnadu</t>
    </r>
  </si>
  <si>
    <t>TamilNadu</t>
  </si>
  <si>
    <t>23.12.15</t>
  </si>
  <si>
    <t>15.03.17</t>
  </si>
  <si>
    <t>22.01.16</t>
  </si>
  <si>
    <t>19.12.16</t>
  </si>
  <si>
    <t>29.11.16</t>
  </si>
  <si>
    <t>05.09.16</t>
  </si>
  <si>
    <t>16.01.17</t>
  </si>
  <si>
    <t>NCDC</t>
  </si>
  <si>
    <t>IFCI</t>
  </si>
  <si>
    <r>
      <rPr>
        <b/>
        <sz val="9"/>
        <color rgb="FF3333FF"/>
        <rFont val="Tahoma"/>
        <family val="2"/>
      </rPr>
      <t>M/s. Bannari Amman Sugar Ltd.</t>
    </r>
    <r>
      <rPr>
        <sz val="9"/>
        <color theme="1"/>
        <rFont val="Tahoma"/>
        <family val="2"/>
      </rPr>
      <t>, Alanganchi village, Nanjanguduka, Taluka Mysore, Karnataka</t>
    </r>
  </si>
  <si>
    <r>
      <rPr>
        <b/>
        <sz val="11"/>
        <color rgb="FF3333FF"/>
        <rFont val="Tahoma"/>
        <family val="2"/>
      </rPr>
      <t>Co-Generation</t>
    </r>
    <r>
      <rPr>
        <sz val="10"/>
        <rFont val="Tahoma"/>
        <family val="2"/>
      </rPr>
      <t xml:space="preserve">     </t>
    </r>
    <r>
      <rPr>
        <sz val="9"/>
        <rFont val="Tahoma"/>
        <family val="2"/>
      </rPr>
      <t>(Bagasse Base Power Project)</t>
    </r>
  </si>
  <si>
    <r>
      <rPr>
        <b/>
        <sz val="11"/>
        <color rgb="FF3333FF"/>
        <rFont val="Tahoma"/>
        <family val="2"/>
      </rPr>
      <t>Ethanol</t>
    </r>
    <r>
      <rPr>
        <sz val="11"/>
        <rFont val="Tahoma"/>
        <family val="2"/>
      </rPr>
      <t xml:space="preserve"> </t>
    </r>
    <r>
      <rPr>
        <sz val="10"/>
        <rFont val="Tahoma"/>
        <family val="2"/>
      </rPr>
      <t xml:space="preserve">                  </t>
    </r>
    <r>
      <rPr>
        <sz val="9"/>
        <rFont val="Tahoma"/>
        <family val="2"/>
      </rPr>
      <t>(from Alcohol)</t>
    </r>
  </si>
  <si>
    <r>
      <rPr>
        <b/>
        <sz val="11"/>
        <color rgb="FF3333FF"/>
        <rFont val="Tahoma"/>
        <family val="2"/>
      </rPr>
      <t>Modernisation</t>
    </r>
    <r>
      <rPr>
        <sz val="10"/>
        <rFont val="Tahoma"/>
        <family val="2"/>
      </rPr>
      <t xml:space="preserve"> </t>
    </r>
    <r>
      <rPr>
        <sz val="9"/>
        <rFont val="Tahoma"/>
        <family val="2"/>
      </rPr>
      <t>(Rehabilitation)</t>
    </r>
  </si>
  <si>
    <t>Digits in Rupees</t>
  </si>
  <si>
    <t>&gt;&gt;</t>
  </si>
  <si>
    <r>
      <rPr>
        <b/>
        <sz val="9"/>
        <color rgb="FF3333FF"/>
        <rFont val="Tahoma"/>
        <family val="2"/>
      </rPr>
      <t>M/s. Gangapur S.S.K. Ltd</t>
    </r>
    <r>
      <rPr>
        <sz val="9"/>
        <rFont val="Tahoma"/>
        <family val="2"/>
      </rPr>
      <t>., P.O. Raghunathnagar, Distt. Aurangabad, Maharashtra</t>
    </r>
  </si>
  <si>
    <r>
      <rPr>
        <b/>
        <sz val="9"/>
        <color rgb="FF3333FF"/>
        <rFont val="Tahoma"/>
        <family val="2"/>
      </rPr>
      <t>M/s. Shirpur S.S.K., Ltd.</t>
    </r>
    <r>
      <rPr>
        <sz val="9"/>
        <rFont val="Tahoma"/>
        <family val="2"/>
      </rPr>
      <t>, Dahiwad, Taluka Shirpur, Maharashtra</t>
    </r>
  </si>
  <si>
    <r>
      <rPr>
        <b/>
        <sz val="9"/>
        <color rgb="FF3333FF"/>
        <rFont val="Tahoma"/>
        <family val="2"/>
      </rPr>
      <t>M/s. Jai Bhawani S.S.K. Ltd.</t>
    </r>
    <r>
      <rPr>
        <sz val="9"/>
        <rFont val="Tahoma"/>
        <family val="2"/>
      </rPr>
      <t>, Taluka Georai, Shivaj Nnagar, Beed, Maharashtra</t>
    </r>
  </si>
  <si>
    <r>
      <rPr>
        <b/>
        <sz val="9"/>
        <color rgb="FF3333FF"/>
        <rFont val="Tahoma"/>
        <family val="2"/>
      </rPr>
      <t>M/s. Vasant S.S.K. Ltd.</t>
    </r>
    <r>
      <rPr>
        <sz val="9"/>
        <rFont val="Tahoma"/>
        <family val="2"/>
      </rPr>
      <t>, Pusad, Distt. Yavatmal, Maharashtra</t>
    </r>
  </si>
  <si>
    <r>
      <rPr>
        <b/>
        <sz val="9"/>
        <color rgb="FF3333FF"/>
        <rFont val="Tahoma"/>
        <family val="2"/>
      </rPr>
      <t>M/s. The Girna S.S.K. Ltd.</t>
    </r>
    <r>
      <rPr>
        <sz val="9"/>
        <rFont val="Tahoma"/>
        <family val="2"/>
      </rPr>
      <t>, Bhana hali, Hiraya Nagar, Distt. Nasik, Maharashtra</t>
    </r>
  </si>
  <si>
    <r>
      <rPr>
        <b/>
        <sz val="9"/>
        <color rgb="FF3333FF"/>
        <rFont val="Tahoma"/>
        <family val="2"/>
      </rPr>
      <t>M/s. Belaganga S.S.K. Ltd.</t>
    </r>
    <r>
      <rPr>
        <sz val="9"/>
        <rFont val="Tahoma"/>
        <family val="2"/>
      </rPr>
      <t>, Distt. Jalgaon, Maharashtra</t>
    </r>
  </si>
  <si>
    <r>
      <rPr>
        <b/>
        <sz val="9"/>
        <color rgb="FF3333FF"/>
        <rFont val="Tahoma"/>
        <family val="2"/>
      </rPr>
      <t>M/s. Godavari Manar S.S.K. Ltd.</t>
    </r>
    <r>
      <rPr>
        <sz val="9"/>
        <rFont val="Tahoma"/>
        <family val="2"/>
      </rPr>
      <t>, Taluka Biloli, Nanded, Maharashtra</t>
    </r>
  </si>
  <si>
    <r>
      <rPr>
        <b/>
        <sz val="9"/>
        <color rgb="FF3333FF"/>
        <rFont val="Tahoma"/>
        <family val="2"/>
      </rPr>
      <t>M/s. Daulat Shetkari S.S.K. Ltd.</t>
    </r>
    <r>
      <rPr>
        <sz val="9"/>
        <rFont val="Tahoma"/>
        <family val="2"/>
      </rPr>
      <t>, Taluka Chandgad, Kolhapur, Maharashtra</t>
    </r>
  </si>
  <si>
    <r>
      <rPr>
        <b/>
        <sz val="9"/>
        <color rgb="FF3333FF"/>
        <rFont val="Tahoma"/>
        <family val="2"/>
      </rPr>
      <t>M/s. Kannad S.S.K. Ltd.</t>
    </r>
    <r>
      <rPr>
        <sz val="9"/>
        <rFont val="Tahoma"/>
        <family val="2"/>
      </rPr>
      <t>, Mahatma Phule, Aurangabad, Maharashta</t>
    </r>
  </si>
  <si>
    <r>
      <rPr>
        <b/>
        <sz val="9"/>
        <color rgb="FF3333FF"/>
        <rFont val="Tahoma"/>
        <family val="2"/>
      </rPr>
      <t>M/s. Ajinkyatara S.S.K. Ltd.</t>
    </r>
    <r>
      <rPr>
        <sz val="9"/>
        <rFont val="Tahoma"/>
        <family val="2"/>
      </rPr>
      <t>, Shandre, Distt. Satara, Maharashtra</t>
    </r>
  </si>
  <si>
    <r>
      <rPr>
        <b/>
        <sz val="9"/>
        <color rgb="FF3333FF"/>
        <rFont val="Tahoma"/>
        <family val="2"/>
      </rPr>
      <t>M/s. Terana S.S.K. Ltd.</t>
    </r>
    <r>
      <rPr>
        <sz val="9"/>
        <rFont val="Tahoma"/>
        <family val="2"/>
      </rPr>
      <t>, Dhoki, Ternanagar, Distt. Osmanabad, Maharashtra</t>
    </r>
  </si>
  <si>
    <r>
      <rPr>
        <b/>
        <sz val="9"/>
        <color rgb="FF3333FF"/>
        <rFont val="Tahoma"/>
        <family val="2"/>
      </rPr>
      <t>M/s. Shree Pandurang S.S.K. Ltd.</t>
    </r>
    <r>
      <rPr>
        <sz val="9"/>
        <rFont val="Tahoma"/>
        <family val="2"/>
      </rPr>
      <t>, Shreepur, Malshiras, Solapur, Maharashtra</t>
    </r>
  </si>
  <si>
    <r>
      <rPr>
        <b/>
        <sz val="9"/>
        <color rgb="FF3333FF"/>
        <rFont val="Tahoma"/>
        <family val="2"/>
      </rPr>
      <t>M/s. Shri Someshwar S.S.K. Ltd</t>
    </r>
    <r>
      <rPr>
        <sz val="9"/>
        <rFont val="Tahoma"/>
        <family val="2"/>
      </rPr>
      <t>., Somershwar Nagar, Distt. Pune, Maharashtra</t>
    </r>
  </si>
  <si>
    <r>
      <rPr>
        <b/>
        <sz val="9"/>
        <color rgb="FF3333FF"/>
        <rFont val="Tahoma"/>
        <family val="2"/>
      </rPr>
      <t>M/s. Shree Shankar S.S.K. Ltd.</t>
    </r>
    <r>
      <rPr>
        <sz val="9"/>
        <rFont val="Tahoma"/>
        <family val="2"/>
      </rPr>
      <t>, Sadashiv Nagar, Distt Solapur, Maharashtra</t>
    </r>
  </si>
  <si>
    <r>
      <rPr>
        <b/>
        <sz val="9"/>
        <color rgb="FF3333FF"/>
        <rFont val="Tahoma"/>
        <family val="2"/>
      </rPr>
      <t>M/s. Vasant Rao Dada Patil S.S.K. Ltd</t>
    </r>
    <r>
      <rPr>
        <sz val="9"/>
        <color rgb="FF3333FF"/>
        <rFont val="Tahoma"/>
        <family val="2"/>
      </rPr>
      <t>.</t>
    </r>
    <r>
      <rPr>
        <sz val="9"/>
        <rFont val="Tahoma"/>
        <family val="2"/>
      </rPr>
      <t>, Distt. North Arcot, Maharashtra</t>
    </r>
  </si>
  <si>
    <r>
      <rPr>
        <b/>
        <sz val="9"/>
        <color rgb="FF3333FF"/>
        <rFont val="Tahoma"/>
        <family val="2"/>
      </rPr>
      <t>M/s. Hutatma Kisan Ahir S.S.K. Ltd.</t>
    </r>
    <r>
      <rPr>
        <sz val="9"/>
        <rFont val="Tahoma"/>
        <family val="2"/>
      </rPr>
      <t>, Taluka Walwe, Distt. Sangli, Maharashtra</t>
    </r>
  </si>
  <si>
    <r>
      <rPr>
        <b/>
        <sz val="9"/>
        <color rgb="FF3333FF"/>
        <rFont val="Tahoma"/>
        <family val="2"/>
      </rPr>
      <t>M/s. Malegaon S.S.K. Ltd.</t>
    </r>
    <r>
      <rPr>
        <sz val="9"/>
        <rFont val="Tahoma"/>
        <family val="2"/>
      </rPr>
      <t>, Male gaon, Baramati, Distt. Pune, Maharashtra</t>
    </r>
  </si>
  <si>
    <r>
      <rPr>
        <b/>
        <sz val="9"/>
        <color rgb="FF3333FF"/>
        <rFont val="Tahoma"/>
        <family val="2"/>
      </rPr>
      <t>M/s. Vikas S.S.K. Ltd.</t>
    </r>
    <r>
      <rPr>
        <sz val="9"/>
        <rFont val="Tahoma"/>
        <family val="2"/>
      </rPr>
      <t>, Vaishali nagar, Taluka Nivli, Distt. Latur, Maharashtra</t>
    </r>
  </si>
  <si>
    <r>
      <rPr>
        <b/>
        <sz val="9"/>
        <color rgb="FF3333FF"/>
        <rFont val="Tahoma"/>
        <family val="2"/>
      </rPr>
      <t>M/s. Jay Mahesh Sugar Ind. Ltd.</t>
    </r>
    <r>
      <rPr>
        <sz val="9"/>
        <rFont val="Tahoma"/>
        <family val="2"/>
      </rPr>
      <t>, (NSL) Pawarwadi, Majalgaon, Beed, Maharashtra</t>
    </r>
  </si>
  <si>
    <r>
      <rPr>
        <b/>
        <sz val="9"/>
        <color rgb="FF3333FF"/>
        <rFont val="Tahoma"/>
        <family val="2"/>
      </rPr>
      <t>M/s. Sadashivrao Mandlik Kagal Taluk S.S.K. Ltd.</t>
    </r>
    <r>
      <rPr>
        <sz val="9"/>
        <rFont val="Tahoma"/>
        <family val="2"/>
      </rPr>
      <t>, Hamidwadi, Taluka, Distt. Kagal, Kolhapur, Maharashtra</t>
    </r>
  </si>
  <si>
    <r>
      <rPr>
        <b/>
        <sz val="9"/>
        <color rgb="FF3333FF"/>
        <rFont val="Tahoma"/>
        <family val="2"/>
      </rPr>
      <t>M/s. The Sanjivani (T) S.S.K. Ltd.</t>
    </r>
    <r>
      <rPr>
        <sz val="9"/>
        <rFont val="Tahoma"/>
        <family val="2"/>
      </rPr>
      <t>, Shingnapur, Kopargaon, Distt. Ahmednagar, Maharashtra</t>
    </r>
  </si>
  <si>
    <r>
      <rPr>
        <b/>
        <sz val="9"/>
        <color rgb="FF3333FF"/>
        <rFont val="Tahoma"/>
        <family val="2"/>
      </rPr>
      <t>M/s. Dwarkadhish Sakhar Karkhana Ltd.</t>
    </r>
    <r>
      <rPr>
        <sz val="9"/>
        <rFont val="Tahoma"/>
        <family val="2"/>
      </rPr>
      <t>, Sheware, Taluka Satana, Nasik, Maharashtra</t>
    </r>
  </si>
  <si>
    <r>
      <rPr>
        <b/>
        <sz val="9"/>
        <color rgb="FF3333FF"/>
        <rFont val="Tahoma"/>
        <family val="2"/>
      </rPr>
      <t>M/s. Anuraj Sugar Ltd</t>
    </r>
    <r>
      <rPr>
        <sz val="9"/>
        <rFont val="Tahoma"/>
        <family val="2"/>
      </rPr>
      <t>., Yewat, Taluka Daund, Distt. Pune, Maharashtra</t>
    </r>
  </si>
  <si>
    <r>
      <rPr>
        <b/>
        <sz val="9"/>
        <color rgb="FF3333FF"/>
        <rFont val="Tahoma"/>
        <family val="2"/>
      </rPr>
      <t>M/s. Sahakar Mahrishi Shankarao Mohite Patil S.S.K. Ltd.</t>
    </r>
    <r>
      <rPr>
        <sz val="9"/>
        <rFont val="Tahoma"/>
        <family val="2"/>
      </rPr>
      <t>, Akluj, Malshiras, Solapur, Maharashtra</t>
    </r>
  </si>
  <si>
    <r>
      <rPr>
        <b/>
        <sz val="9"/>
        <color rgb="FF3333FF"/>
        <rFont val="Tahoma"/>
        <family val="2"/>
      </rPr>
      <t>M/s. Kisanveer Satara S.S.K. Ltd.</t>
    </r>
    <r>
      <rPr>
        <sz val="9"/>
        <rFont val="Tahoma"/>
        <family val="2"/>
      </rPr>
      <t>, Bhuinj, Taluka Wai, Satara, Maharashtra</t>
    </r>
  </si>
  <si>
    <r>
      <rPr>
        <b/>
        <sz val="9"/>
        <color rgb="FF3333FF"/>
        <rFont val="Tahoma"/>
        <family val="2"/>
      </rPr>
      <t>M/s. Karmayogi Shankaraaoji Patil S.S.K. Ltd.</t>
    </r>
    <r>
      <rPr>
        <sz val="9"/>
        <rFont val="Tahoma"/>
        <family val="2"/>
      </rPr>
      <t>, Mahatma Phulenagar (Bijwadi), Indapur, Distt. Pune, Maharashtra</t>
    </r>
  </si>
  <si>
    <r>
      <rPr>
        <b/>
        <sz val="9"/>
        <color rgb="FF3333FF"/>
        <rFont val="Tahoma"/>
        <family val="2"/>
      </rPr>
      <t>M/s. Krantiagrani Dr. G.D. Bapu Lad S.S.K. Ltd.</t>
    </r>
    <r>
      <rPr>
        <sz val="9"/>
        <rFont val="Tahoma"/>
        <family val="2"/>
      </rPr>
      <t>, Kundal, Taluka Palus, Distt. Sangli, Maharashtra</t>
    </r>
  </si>
  <si>
    <r>
      <rPr>
        <b/>
        <sz val="9"/>
        <color rgb="FF3333FF"/>
        <rFont val="Tahoma"/>
        <family val="2"/>
      </rPr>
      <t>M/s. Majalgaon S.S.K. Ltd.</t>
    </r>
    <r>
      <rPr>
        <sz val="9"/>
        <rFont val="Tahoma"/>
        <family val="2"/>
      </rPr>
      <t>, Sunder nagar, Telgaon, Distt. Beed,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</si>
  <si>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Shahjinagar, Taluka Indapur, Distt. Pune, Maharashtra</t>
    </r>
  </si>
  <si>
    <r>
      <rPr>
        <b/>
        <sz val="9"/>
        <color rgb="FF3333FF"/>
        <rFont val="Tahoma"/>
        <family val="2"/>
      </rPr>
      <t>M/s. Jaywant Sugars Ltd.</t>
    </r>
    <r>
      <rPr>
        <sz val="9"/>
        <rFont val="Tahoma"/>
        <family val="2"/>
      </rPr>
      <t>, Dhavaewadi, Taluka Karad, Distt. Satara, Maharashtra</t>
    </r>
  </si>
  <si>
    <r>
      <rPr>
        <b/>
        <sz val="9"/>
        <color rgb="FF3333FF"/>
        <rFont val="Tahoma"/>
        <family val="2"/>
      </rPr>
      <t>M/s. Shri Vighnhar S.S.K. Ltd.</t>
    </r>
    <r>
      <rPr>
        <sz val="9"/>
        <rFont val="Tahoma"/>
        <family val="2"/>
      </rPr>
      <t>, Nivritinaga (Dhalewadi), Taluka Jhunnar, Distt. Pune, Maharashtra</t>
    </r>
  </si>
  <si>
    <r>
      <rPr>
        <b/>
        <sz val="9"/>
        <color rgb="FF3333FF"/>
        <rFont val="Tahoma"/>
        <family val="2"/>
      </rPr>
      <t>M/s. Saswad Mali Sugar Factory Ltd.</t>
    </r>
    <r>
      <rPr>
        <sz val="9"/>
        <rFont val="Tahoma"/>
        <family val="2"/>
      </rPr>
      <t>, Taluka Malshiras, Distt. Solapur, Maharashtra</t>
    </r>
  </si>
  <si>
    <r>
      <rPr>
        <b/>
        <sz val="9"/>
        <color rgb="FF3333FF"/>
        <rFont val="Tahoma"/>
        <family val="2"/>
      </rPr>
      <t>M/s. Dr. Babasaheb Ambedkar S.S.K. Ltd.</t>
    </r>
    <r>
      <rPr>
        <sz val="9"/>
        <rFont val="Tahoma"/>
        <family val="2"/>
      </rPr>
      <t>, Taluka Keshegaon, Distt. Osmanabad, Maharashtra</t>
    </r>
  </si>
  <si>
    <r>
      <rPr>
        <b/>
        <sz val="9"/>
        <color rgb="FF3333FF"/>
        <rFont val="Tahoma"/>
        <family val="2"/>
      </rPr>
      <t>M/s. Shri Kumbhi Kasari S.S.K. Ltd.</t>
    </r>
    <r>
      <rPr>
        <sz val="9"/>
        <rFont val="Tahoma"/>
        <family val="2"/>
      </rPr>
      <t>, Kuditre, Taluka Karneer, Distt. Kolhapur, Maharashtra</t>
    </r>
  </si>
  <si>
    <r>
      <rPr>
        <b/>
        <sz val="9"/>
        <color rgb="FF3333FF"/>
        <rFont val="Tahoma"/>
        <family val="2"/>
      </rPr>
      <t>M/s. Sakharmaharshi Bhausaheb Throat S.S.K. Ltd</t>
    </r>
    <r>
      <rPr>
        <b/>
        <sz val="9"/>
        <rFont val="Tahoma"/>
        <family val="2"/>
      </rPr>
      <t>.</t>
    </r>
    <r>
      <rPr>
        <sz val="9"/>
        <color theme="1"/>
        <rFont val="Tahoma"/>
        <family val="2"/>
      </rPr>
      <t>,</t>
    </r>
    <r>
      <rPr>
        <sz val="9"/>
        <rFont val="Tahoma"/>
        <family val="2"/>
      </rPr>
      <t xml:space="preserve"> Amrutnagar, Taluka Sangamner, Distt. Ahmednagar, Maharashtra</t>
    </r>
  </si>
  <si>
    <r>
      <rPr>
        <b/>
        <sz val="9"/>
        <color rgb="FF3333FF"/>
        <rFont val="Tahoma"/>
        <family val="2"/>
      </rPr>
      <t>M/s. Vithal S.S.K. Ltd.</t>
    </r>
    <r>
      <rPr>
        <sz val="9"/>
        <rFont val="Tahoma"/>
        <family val="2"/>
      </rPr>
      <t>, Venunagar, Post Gursale, Taluka Pandharpur, Distt.  Solapur, Maharashtra</t>
    </r>
  </si>
  <si>
    <r>
      <rPr>
        <b/>
        <sz val="9"/>
        <color rgb="FF3333FF"/>
        <rFont val="Tahoma"/>
        <family val="2"/>
      </rPr>
      <t>M/s. Siddhanath Sugar Mills Ltd.</t>
    </r>
    <r>
      <rPr>
        <sz val="9"/>
        <rFont val="Tahoma"/>
        <family val="2"/>
      </rPr>
      <t>, Tirhe, Taluka North Solapur, Distt. Solapur, Maharashtra</t>
    </r>
  </si>
  <si>
    <r>
      <rPr>
        <b/>
        <sz val="9"/>
        <color rgb="FF3333FF"/>
        <rFont val="Tahoma"/>
        <family val="2"/>
      </rPr>
      <t>M/s. Dalmia Bharat Sugar &amp; Industries Ltd.</t>
    </r>
    <r>
      <rPr>
        <sz val="9"/>
        <rFont val="Tahoma"/>
        <family val="2"/>
      </rPr>
      <t>, Asurle Porle, Taluka Panhala, Distt. Kolhapur, Maharashtra</t>
    </r>
  </si>
  <si>
    <r>
      <rPr>
        <b/>
        <sz val="9"/>
        <color rgb="FF3333FF"/>
        <rFont val="Tahoma"/>
        <family val="2"/>
      </rPr>
      <t>M/s. Shri Sant Tukaram S.S.K. Ltd.</t>
    </r>
    <r>
      <rPr>
        <sz val="9"/>
        <rFont val="Tahoma"/>
        <family val="2"/>
      </rPr>
      <t>, Kasansa, Darumre, Taluka Mulshi, Distt. Pune, Maharashtra</t>
    </r>
  </si>
  <si>
    <r>
      <rPr>
        <b/>
        <sz val="9"/>
        <color rgb="FF3333FF"/>
        <rFont val="Tahoma"/>
        <family val="2"/>
      </rPr>
      <t>M/s. Rajarambapu Patil S.S.K. Ltd.</t>
    </r>
    <r>
      <rPr>
        <sz val="9"/>
        <rFont val="Tahoma"/>
        <family val="2"/>
      </rPr>
      <t>, Rajaram Nagar, Unit - I, (15501), P.O. Sakharole, Taluka Walwa, Distt. Sangli, Maharashtra</t>
    </r>
  </si>
  <si>
    <r>
      <rPr>
        <b/>
        <sz val="9"/>
        <color rgb="FF3333FF"/>
        <rFont val="Tahoma"/>
        <family val="2"/>
      </rPr>
      <t>M/s. Sakhar Shiromani Vasantrao Kale S.S.K. Ltd.</t>
    </r>
    <r>
      <rPr>
        <sz val="9"/>
        <rFont val="Tahoma"/>
        <family val="2"/>
      </rPr>
      <t>, Maharashtra, Chandrabhaganagar, P.O. Bhalwani, Taluka Pandharpur, Distt. Solapur, (Old Name M/s. Chandrabhaga S.S.K. Ltd., Bhalwani), Maharashtra</t>
    </r>
  </si>
  <si>
    <r>
      <rPr>
        <b/>
        <sz val="9"/>
        <color rgb="FF3333FF"/>
        <rFont val="Tahoma"/>
        <family val="2"/>
      </rPr>
      <t>M/s. Bhima S.S.K. Ltd.</t>
    </r>
    <r>
      <rPr>
        <sz val="9"/>
        <rFont val="Tahoma"/>
        <family val="2"/>
      </rPr>
      <t>, Takali, Sikandar, Taluka Mohol, Distt. Solapur, Maharashtra</t>
    </r>
  </si>
  <si>
    <r>
      <rPr>
        <b/>
        <sz val="9"/>
        <color rgb="FF3333FF"/>
        <rFont val="Tahoma"/>
        <family val="2"/>
      </rPr>
      <t>M/s. Mula S.S.K. Ltd.</t>
    </r>
    <r>
      <rPr>
        <sz val="9"/>
        <rFont val="Tahoma"/>
        <family val="2"/>
      </rPr>
      <t>, Sonai, Newasa, Distt. Ahmednagar, Maharashtra</t>
    </r>
  </si>
  <si>
    <r>
      <rPr>
        <b/>
        <sz val="9"/>
        <color rgb="FF3333FF"/>
        <rFont val="Tahoma"/>
        <family val="2"/>
      </rPr>
      <t>M/s. Sonhira S.S.K. Ltd.</t>
    </r>
    <r>
      <rPr>
        <sz val="9"/>
        <rFont val="Tahoma"/>
        <family val="2"/>
      </rPr>
      <t>, Monhanrao Kadamnagar, Wangi, Kadegaon, Distt. Sangli, Maharashtra</t>
    </r>
  </si>
  <si>
    <r>
      <rPr>
        <b/>
        <sz val="9"/>
        <color rgb="FF3333FF"/>
        <rFont val="Tahoma"/>
        <family val="2"/>
      </rPr>
      <t>M/s. Kisan Sahkari Chini Mills Ltd.</t>
    </r>
    <r>
      <rPr>
        <sz val="9"/>
        <rFont val="Tahoma"/>
        <family val="2"/>
      </rPr>
      <t>, Sampoorna Nagar, Lakhimpur kheri, U.P.</t>
    </r>
  </si>
  <si>
    <r>
      <rPr>
        <b/>
        <sz val="9"/>
        <color rgb="FF3333FF"/>
        <rFont val="Tahoma"/>
        <family val="2"/>
      </rPr>
      <t>M/s. Shankar Kanoria Sugar Mills Ltd.</t>
    </r>
    <r>
      <rPr>
        <sz val="9"/>
        <rFont val="Tahoma"/>
        <family val="2"/>
      </rPr>
      <t>, Captianganj, Distt. Deoria, U.P.</t>
    </r>
  </si>
  <si>
    <r>
      <rPr>
        <b/>
        <sz val="9"/>
        <color rgb="FF3333FF"/>
        <rFont val="Tahoma"/>
        <family val="2"/>
      </rPr>
      <t>M/s. The Kanoria Sugar &amp; General Manufacturing Ltd.</t>
    </r>
    <r>
      <rPr>
        <sz val="9"/>
        <rFont val="Tahoma"/>
        <family val="2"/>
      </rPr>
      <t>, U.P.</t>
    </r>
  </si>
  <si>
    <r>
      <rPr>
        <b/>
        <sz val="9"/>
        <color rgb="FF3333FF"/>
        <rFont val="Tahoma"/>
        <family val="2"/>
      </rPr>
      <t>M/s. Kanoria Sugar &amp; General Manfactur Co. Ltd.</t>
    </r>
    <r>
      <rPr>
        <sz val="9"/>
        <rFont val="Tahoma"/>
        <family val="2"/>
      </rPr>
      <t>, Captainganj, Distt. Kushinagar, U.P.</t>
    </r>
  </si>
  <si>
    <r>
      <rPr>
        <b/>
        <sz val="9"/>
        <color rgb="FF3333FF"/>
        <rFont val="Tahoma"/>
        <family val="2"/>
      </rPr>
      <t>M/s. Crawnpore Sugar works Ltd.</t>
    </r>
    <r>
      <rPr>
        <sz val="9"/>
        <rFont val="Tahoma"/>
        <family val="2"/>
      </rPr>
      <t>, Distt. Kanpur, U.P.</t>
    </r>
  </si>
  <si>
    <r>
      <rPr>
        <b/>
        <sz val="9"/>
        <color rgb="FF3333FF"/>
        <rFont val="Tahoma"/>
        <family val="2"/>
      </rPr>
      <t>M/s.Sawadeshi Chini &amp; Manufacturing co. Ltd.</t>
    </r>
    <r>
      <rPr>
        <sz val="9"/>
        <rFont val="Tahoma"/>
        <family val="2"/>
      </rPr>
      <t>, Anand Nagar, Distt. Gorakhpur, U.P.</t>
    </r>
  </si>
  <si>
    <r>
      <rPr>
        <b/>
        <sz val="9"/>
        <color rgb="FF3333FF"/>
        <rFont val="Tahoma"/>
        <family val="2"/>
      </rPr>
      <t>M/s. Sarjoo Sahkari Chini Mill Ltd.</t>
    </r>
    <r>
      <rPr>
        <sz val="9"/>
        <rFont val="Tahoma"/>
        <family val="2"/>
      </rPr>
      <t>, Distt. Lakhimpur Kheri, U.P.</t>
    </r>
  </si>
  <si>
    <r>
      <rPr>
        <b/>
        <sz val="9"/>
        <color rgb="FF3333FF"/>
        <rFont val="Tahoma"/>
        <family val="2"/>
      </rPr>
      <t>M/s. Shervani Sugar Syndicate Ltd.</t>
    </r>
    <r>
      <rPr>
        <sz val="9"/>
        <rFont val="Tahoma"/>
        <family val="2"/>
      </rPr>
      <t>, Distt. Etah, U.P.</t>
    </r>
  </si>
  <si>
    <r>
      <rPr>
        <b/>
        <sz val="9"/>
        <color rgb="FF3333FF"/>
        <rFont val="Tahoma"/>
        <family val="2"/>
      </rPr>
      <t>M/s. Kisan Sahakari Chini Mills Ltd.</t>
    </r>
    <r>
      <rPr>
        <sz val="9"/>
        <rFont val="Tahoma"/>
        <family val="2"/>
      </rPr>
      <t>, Nanata, Distt. Saharanpur, U.P.</t>
    </r>
  </si>
  <si>
    <r>
      <rPr>
        <b/>
        <sz val="9"/>
        <color rgb="FF3333FF"/>
        <rFont val="Tahoma"/>
        <family val="2"/>
      </rPr>
      <t>M/s. Shree Ajudhia Sugar Mills Ltd.</t>
    </r>
    <r>
      <rPr>
        <sz val="9"/>
        <rFont val="Tahoma"/>
        <family val="2"/>
      </rPr>
      <t>, Raja ka Sahaspur, U.P.</t>
    </r>
  </si>
  <si>
    <r>
      <rPr>
        <b/>
        <sz val="9"/>
        <color rgb="FF3333FF"/>
        <rFont val="Tahoma"/>
        <family val="2"/>
      </rPr>
      <t>M/s. Kesar Enterprises Ltd.</t>
    </r>
    <r>
      <rPr>
        <sz val="9"/>
        <rFont val="Tahoma"/>
        <family val="2"/>
      </rPr>
      <t>, Baheri, Distt. Bareilly, U.P.</t>
    </r>
  </si>
  <si>
    <r>
      <rPr>
        <b/>
        <sz val="9"/>
        <color rgb="FF3333FF"/>
        <rFont val="Tahoma"/>
        <family val="2"/>
      </rPr>
      <t>M/s. Mawana Sugar Works Ltd.</t>
    </r>
    <r>
      <rPr>
        <sz val="9"/>
        <rFont val="Tahoma"/>
        <family val="2"/>
      </rPr>
      <t>, Mawana, Distt. Meerut, U.P.</t>
    </r>
  </si>
  <si>
    <r>
      <rPr>
        <b/>
        <sz val="9"/>
        <color rgb="FF3333FF"/>
        <rFont val="Tahoma"/>
        <family val="2"/>
      </rPr>
      <t>M/s. Chilwaria Sugar Mills Ltd.</t>
    </r>
    <r>
      <rPr>
        <sz val="9"/>
        <rFont val="Tahoma"/>
        <family val="2"/>
      </rPr>
      <t>, (a unit of Simbholi Sugar Mill Ltd.), Distt. Bahraich, U.P.</t>
    </r>
  </si>
  <si>
    <r>
      <rPr>
        <b/>
        <sz val="9"/>
        <color rgb="FF3333FF"/>
        <rFont val="Tahoma"/>
        <family val="2"/>
      </rPr>
      <t>M/s. Bhopal Sugar Ind. Ltd.</t>
    </r>
    <r>
      <rPr>
        <sz val="9"/>
        <rFont val="Tahoma"/>
        <family val="2"/>
      </rPr>
      <t>, Sehare, M.P.</t>
    </r>
  </si>
  <si>
    <r>
      <rPr>
        <b/>
        <sz val="9"/>
        <color rgb="FF3333FF"/>
        <rFont val="Tahoma"/>
        <family val="2"/>
      </rPr>
      <t>M/s. Gwalior Sugar Ltd.</t>
    </r>
    <r>
      <rPr>
        <sz val="9"/>
        <rFont val="Tahoma"/>
        <family val="2"/>
      </rPr>
      <t>, Distt. Gwalior, M.P.</t>
    </r>
  </si>
  <si>
    <r>
      <rPr>
        <b/>
        <sz val="9"/>
        <color rgb="FF3333FF"/>
        <rFont val="Tahoma"/>
        <family val="2"/>
      </rPr>
      <t>M/s. Naval Singh S.S.K. Maryadit Ltd.</t>
    </r>
    <r>
      <rPr>
        <sz val="9"/>
        <rFont val="Tahoma"/>
        <family val="2"/>
      </rPr>
      <t>,  Nvelnagar, P.O. Burhanpur, M.P.</t>
    </r>
  </si>
  <si>
    <r>
      <rPr>
        <b/>
        <sz val="9"/>
        <color rgb="FF3333FF"/>
        <rFont val="Tahoma"/>
        <family val="2"/>
      </rPr>
      <t>M/s. Bhagwanpura Sugar Mills Ltd.</t>
    </r>
    <r>
      <rPr>
        <sz val="9"/>
        <rFont val="Tahoma"/>
        <family val="2"/>
      </rPr>
      <t>, Dhuri, Distt. Sangrur, Punjab</t>
    </r>
  </si>
  <si>
    <r>
      <rPr>
        <b/>
        <sz val="9"/>
        <color rgb="FF3333FF"/>
        <rFont val="Tahoma"/>
        <family val="2"/>
      </rPr>
      <t>M/s. Punjab (Zira) Khand Udyog Ltd.</t>
    </r>
    <r>
      <rPr>
        <sz val="9"/>
        <rFont val="Tahoma"/>
        <family val="2"/>
      </rPr>
      <t>, Distt. Ferozpur, Punjab</t>
    </r>
  </si>
  <si>
    <r>
      <rPr>
        <b/>
        <sz val="9"/>
        <color rgb="FF3333FF"/>
        <rFont val="Tahoma"/>
        <family val="2"/>
      </rPr>
      <t>M/s. Aska Coop. Sugar Ind. Ltd.</t>
    </r>
    <r>
      <rPr>
        <sz val="9"/>
        <rFont val="Tahoma"/>
        <family val="2"/>
      </rPr>
      <t>, Naugam, Distt. Ganjam, Orissa</t>
    </r>
  </si>
  <si>
    <r>
      <rPr>
        <b/>
        <sz val="9"/>
        <color rgb="FF3333FF"/>
        <rFont val="Tahoma"/>
        <family val="2"/>
      </rPr>
      <t>M/s. Nayagarh Sugar Complex Ltd.</t>
    </r>
    <r>
      <rPr>
        <sz val="9"/>
        <rFont val="Tahoma"/>
        <family val="2"/>
      </rPr>
      <t>, Panipoila, Belugaon, Distt. Nayagarh, Orissa</t>
    </r>
  </si>
  <si>
    <r>
      <rPr>
        <b/>
        <sz val="9"/>
        <color rgb="FF3333FF"/>
        <rFont val="Tahoma"/>
        <family val="2"/>
      </rPr>
      <t>M/s. The Kovur Co-op. Sugar Factory Ltd.</t>
    </r>
    <r>
      <rPr>
        <sz val="9"/>
        <rFont val="Tahoma"/>
        <family val="2"/>
      </rPr>
      <t>, Pothinddypalam, Distt. Nellore, A.P.</t>
    </r>
  </si>
  <si>
    <r>
      <rPr>
        <b/>
        <sz val="9"/>
        <color rgb="FF3333FF"/>
        <rFont val="Tahoma"/>
        <family val="2"/>
      </rPr>
      <t>M/s. NCS Sugars Ltd.</t>
    </r>
    <r>
      <rPr>
        <sz val="9"/>
        <rFont val="Tahoma"/>
        <family val="2"/>
      </rPr>
      <t>, Latchayybeta Sitanagaran Mandal Vizainagaram, Distt. Babbili, A.P.</t>
    </r>
  </si>
  <si>
    <r>
      <rPr>
        <b/>
        <sz val="9"/>
        <color rgb="FF3333FF"/>
        <rFont val="Tahoma"/>
        <family val="2"/>
      </rPr>
      <t>M/s. Trident Sugars Ltd.</t>
    </r>
    <r>
      <rPr>
        <sz val="9"/>
        <rFont val="Tahoma"/>
        <family val="2"/>
      </rPr>
      <t>, Madhu nagar, Zaheerabad, Distt. Medak, A.P.</t>
    </r>
  </si>
  <si>
    <r>
      <rPr>
        <b/>
        <sz val="9"/>
        <color rgb="FF3333FF"/>
        <rFont val="Tahoma"/>
        <family val="2"/>
      </rPr>
      <t>M/s. Madhucon Sugars &amp; Power Ltd.</t>
    </r>
    <r>
      <rPr>
        <sz val="9"/>
        <rFont val="Tahoma"/>
        <family val="2"/>
      </rPr>
      <t>, Ammagudem, Nelakondapally, Distt. Khammam, A.P.</t>
    </r>
  </si>
  <si>
    <r>
      <rPr>
        <b/>
        <sz val="9"/>
        <color rgb="FF3333FF"/>
        <rFont val="Tahoma"/>
        <family val="2"/>
      </rPr>
      <t>M/s. Shree Valsad SKUM Ltd.</t>
    </r>
    <r>
      <rPr>
        <sz val="9"/>
        <rFont val="Tahoma"/>
        <family val="2"/>
      </rPr>
      <t>, P.O. Valsad, Distt. Valsad, Gujrat</t>
    </r>
  </si>
  <si>
    <r>
      <rPr>
        <b/>
        <sz val="9"/>
        <color rgb="FF3333FF"/>
        <rFont val="Tahoma"/>
        <family val="2"/>
      </rPr>
      <t>M/s. Ukai Pradesh SKUM Ltd.</t>
    </r>
    <r>
      <rPr>
        <sz val="9"/>
        <rFont val="Tahoma"/>
        <family val="2"/>
      </rPr>
      <t>, Taluka Vyara Distt. Surat, Gujrat</t>
    </r>
  </si>
  <si>
    <r>
      <rPr>
        <b/>
        <sz val="9"/>
        <color rgb="FF3333FF"/>
        <rFont val="Tahoma"/>
        <family val="2"/>
      </rPr>
      <t>M/s. Shri Moroli Vibhag KUSM Ltd.</t>
    </r>
    <r>
      <rPr>
        <sz val="9"/>
        <rFont val="Tahoma"/>
        <family val="2"/>
      </rPr>
      <t>, Kalyan nagar, Distt. Navasari, Gujrat</t>
    </r>
  </si>
  <si>
    <r>
      <rPr>
        <b/>
        <sz val="9"/>
        <color rgb="FF3333FF"/>
        <rFont val="Tahoma"/>
        <family val="2"/>
      </rPr>
      <t>M/s. Sahakari Khand Udyog Mandhi Ltd.</t>
    </r>
    <r>
      <rPr>
        <sz val="9"/>
        <rFont val="Tahoma"/>
        <family val="2"/>
      </rPr>
      <t>, Gandevi, Valsad, Gujrat</t>
    </r>
  </si>
  <si>
    <r>
      <rPr>
        <b/>
        <sz val="9"/>
        <color rgb="FF3333FF"/>
        <rFont val="Tahoma"/>
        <family val="2"/>
      </rPr>
      <t>M/s.Shree Ganesh Udyog Sah. Mandli Ltd.</t>
    </r>
    <r>
      <rPr>
        <sz val="9"/>
        <rFont val="Tahoma"/>
        <family val="2"/>
      </rPr>
      <t>, Vataria, Bharuch, Gujrat</t>
    </r>
  </si>
  <si>
    <r>
      <rPr>
        <b/>
        <sz val="9"/>
        <color rgb="FF3333FF"/>
        <rFont val="Tahoma"/>
        <family val="2"/>
      </rPr>
      <t>M/s. Shree Khedut SKUM Ltd.</t>
    </r>
    <r>
      <rPr>
        <sz val="9"/>
        <rFont val="Tahoma"/>
        <family val="2"/>
      </rPr>
      <t>, Pandavi, Taluka Hansat, Bharuch, Gujrat</t>
    </r>
  </si>
  <si>
    <r>
      <rPr>
        <b/>
        <sz val="9"/>
        <color rgb="FF3333FF"/>
        <rFont val="Tahoma"/>
        <family val="2"/>
      </rPr>
      <t>M/s. Madurantakam Co-op. Sugar Mills Ltd.</t>
    </r>
    <r>
      <rPr>
        <sz val="9"/>
        <rFont val="Tahoma"/>
        <family val="2"/>
      </rPr>
      <t>, Padalam, Distt. Chengalapattu, TamilNadu</t>
    </r>
  </si>
  <si>
    <r>
      <rPr>
        <b/>
        <sz val="9"/>
        <color rgb="FF3333FF"/>
        <rFont val="Tahoma"/>
        <family val="2"/>
      </rPr>
      <t>M/s. The Tiruttani Co-op. Sugar Mills Ltd.</t>
    </r>
    <r>
      <rPr>
        <sz val="9"/>
        <rFont val="Tahoma"/>
        <family val="2"/>
      </rPr>
      <t>,  Distt. Theugalpattu, TamilNadu</t>
    </r>
  </si>
  <si>
    <r>
      <rPr>
        <b/>
        <sz val="9"/>
        <color rgb="FF3333FF"/>
        <rFont val="Tahoma"/>
        <family val="2"/>
      </rPr>
      <t>M/s. Riga Sugar Co. Ltd.</t>
    </r>
    <r>
      <rPr>
        <sz val="9"/>
        <rFont val="Tahoma"/>
        <family val="2"/>
      </rPr>
      <t>, Distt. Sitamarhi, Bihar</t>
    </r>
  </si>
  <si>
    <r>
      <rPr>
        <b/>
        <sz val="9"/>
        <color rgb="FF3333FF"/>
        <rFont val="Tahoma"/>
        <family val="2"/>
      </rPr>
      <t>M/s. Champaran Sugar Co. Ltd.</t>
    </r>
    <r>
      <rPr>
        <sz val="9"/>
        <rFont val="Tahoma"/>
        <family val="2"/>
      </rPr>
      <t>, Unit West Champaran, Bihar</t>
    </r>
  </si>
  <si>
    <r>
      <rPr>
        <b/>
        <sz val="9"/>
        <color rgb="FF3333FF"/>
        <rFont val="Tahoma"/>
        <family val="2"/>
      </rPr>
      <t>M/s. Eastern Sugar &amp; Ind. Ltd.</t>
    </r>
    <r>
      <rPr>
        <sz val="9"/>
        <rFont val="Tahoma"/>
        <family val="2"/>
      </rPr>
      <t>, Distt. Motihari, Bihar</t>
    </r>
  </si>
  <si>
    <r>
      <rPr>
        <b/>
        <sz val="9"/>
        <color rgb="FF3333FF"/>
        <rFont val="Tahoma"/>
        <family val="2"/>
      </rPr>
      <t>M/s. M.P. Chini Ind. Ltd.</t>
    </r>
    <r>
      <rPr>
        <sz val="9"/>
        <rFont val="Tahoma"/>
        <family val="2"/>
      </rPr>
      <t>, Post Majhaulia, West Champaran, Bihar</t>
    </r>
  </si>
  <si>
    <r>
      <rPr>
        <b/>
        <sz val="9"/>
        <color rgb="FF3333FF"/>
        <rFont val="Tahoma"/>
        <family val="2"/>
      </rPr>
      <t>M/s. Pandavpura S.S.K. Ltd.</t>
    </r>
    <r>
      <rPr>
        <sz val="9"/>
        <rFont val="Tahoma"/>
        <family val="2"/>
      </rPr>
      <t>, Pondavpura, Distt. Mandya, Karnataka</t>
    </r>
  </si>
  <si>
    <r>
      <rPr>
        <b/>
        <sz val="9"/>
        <color rgb="FF3333FF"/>
        <rFont val="Tahoma"/>
        <family val="2"/>
      </rPr>
      <t>M/s. India Sugars &amp; Refineries Ltd.</t>
    </r>
    <r>
      <rPr>
        <sz val="9"/>
        <rFont val="Tahoma"/>
        <family val="2"/>
      </rPr>
      <t>, Chitwadgi, Distt. Bellary, Karnataka</t>
    </r>
  </si>
  <si>
    <r>
      <rPr>
        <b/>
        <sz val="9"/>
        <color rgb="FF3333FF"/>
        <rFont val="Tahoma"/>
        <family val="2"/>
      </rPr>
      <t>M/s.Renuka Sugars Ltd.</t>
    </r>
    <r>
      <rPr>
        <sz val="9"/>
        <rFont val="Tahoma"/>
        <family val="2"/>
      </rPr>
      <t>, Havalgai, Taluka Afzalpur, Distt. Gulburga, Karnataka</t>
    </r>
  </si>
  <si>
    <r>
      <rPr>
        <b/>
        <sz val="9"/>
        <color rgb="FF3333FF"/>
        <rFont val="Tahoma"/>
        <family val="2"/>
      </rPr>
      <t>M/s. Nandi S.S.K. Ltd.</t>
    </r>
    <r>
      <rPr>
        <sz val="9"/>
        <rFont val="Tahoma"/>
        <family val="2"/>
      </rPr>
      <t>, Karnataka</t>
    </r>
  </si>
  <si>
    <r>
      <rPr>
        <b/>
        <sz val="9"/>
        <color rgb="FF3333FF"/>
        <rFont val="Tahoma"/>
        <family val="2"/>
      </rPr>
      <t>M/s. Shree Renuka Sugar Ltd.</t>
    </r>
    <r>
      <rPr>
        <sz val="9"/>
        <rFont val="Tahoma"/>
        <family val="2"/>
      </rPr>
      <t>, Burlatti, Athani, Belgaum, Karnataka</t>
    </r>
  </si>
  <si>
    <r>
      <rPr>
        <b/>
        <sz val="9"/>
        <color rgb="FF3333FF"/>
        <rFont val="Tahoma"/>
        <family val="2"/>
      </rPr>
      <t>M/s. Godavari Biorefineries Ltd.</t>
    </r>
    <r>
      <rPr>
        <sz val="9"/>
        <rFont val="Tahoma"/>
        <family val="2"/>
      </rPr>
      <t>, Sameerwadi, Madhol, Distt. Bagalkot, Karnataka</t>
    </r>
  </si>
  <si>
    <r>
      <rPr>
        <b/>
        <sz val="9"/>
        <color rgb="FF3333FF"/>
        <rFont val="Tahoma"/>
        <family val="2"/>
      </rPr>
      <t>M/s. Satish Sugars Ltd.</t>
    </r>
    <r>
      <rPr>
        <sz val="9"/>
        <rFont val="Tahoma"/>
        <family val="2"/>
      </rPr>
      <t>, Taluka Gokak, Distt. Belgaum, Karnataka</t>
    </r>
  </si>
  <si>
    <r>
      <rPr>
        <b/>
        <sz val="9"/>
        <color rgb="FF3333FF"/>
        <rFont val="Tahoma"/>
        <family val="2"/>
      </rPr>
      <t>M/s. Krishna S.S.K. Niyamit Ltd.</t>
    </r>
    <r>
      <rPr>
        <sz val="9"/>
        <rFont val="Tahoma"/>
        <family val="2"/>
      </rPr>
      <t>, Sonkonattti, Taluka Athani, Distt. Belgaum, Karnataka</t>
    </r>
  </si>
  <si>
    <r>
      <rPr>
        <b/>
        <sz val="9"/>
        <color rgb="FF3333FF"/>
        <rFont val="Tahoma"/>
        <family val="2"/>
      </rPr>
      <t>M/s. Bannari Amman Sugars Ltd.</t>
    </r>
    <r>
      <rPr>
        <sz val="9"/>
        <rFont val="Tahoma"/>
        <family val="2"/>
      </rPr>
      <t>, Kunthur Village, Taluka Kollegal, Distt. Chamrajnagar, Karnataka</t>
    </r>
  </si>
  <si>
    <r>
      <rPr>
        <b/>
        <sz val="9"/>
        <color rgb="FF3333FF"/>
        <rFont val="Tahoma"/>
        <family val="2"/>
      </rPr>
      <t>M/s. Athani Sugars Ltd.</t>
    </r>
    <r>
      <rPr>
        <sz val="9"/>
        <rFont val="Tahoma"/>
        <family val="2"/>
      </rPr>
      <t>, Karnataka, Vishnuanna Nagar, Navalihal, Taluka Athani, Distt.  Belgaum, (Formerly known as Athani Farmers Sugar Factory Ltd.), Karnataka</t>
    </r>
  </si>
  <si>
    <t>Plant Code</t>
  </si>
  <si>
    <r>
      <rPr>
        <b/>
        <sz val="12"/>
        <rFont val="Tahoma"/>
        <family val="2"/>
      </rPr>
      <t xml:space="preserve">Co-Generation   </t>
    </r>
    <r>
      <rPr>
        <b/>
        <sz val="9"/>
        <rFont val="Tahoma"/>
        <family val="2"/>
      </rPr>
      <t xml:space="preserve">                                                                                   </t>
    </r>
    <r>
      <rPr>
        <sz val="9"/>
        <rFont val="Tahoma"/>
        <family val="2"/>
      </rPr>
      <t>(Bagasse Base Power Project)</t>
    </r>
  </si>
  <si>
    <t>Double</t>
  </si>
  <si>
    <r>
      <rPr>
        <b/>
        <sz val="12"/>
        <rFont val="Tahoma"/>
        <family val="2"/>
      </rPr>
      <t>Modernisation</t>
    </r>
    <r>
      <rPr>
        <b/>
        <sz val="9"/>
        <rFont val="Tahoma"/>
        <family val="2"/>
      </rPr>
      <t xml:space="preserve">                                                               </t>
    </r>
    <r>
      <rPr>
        <sz val="9"/>
        <rFont val="Tahoma"/>
        <family val="2"/>
      </rPr>
      <t>(Rehabilation)</t>
    </r>
  </si>
  <si>
    <r>
      <rPr>
        <b/>
        <sz val="12"/>
        <rFont val="Tahoma"/>
        <family val="2"/>
      </rPr>
      <t>Ethanol</t>
    </r>
    <r>
      <rPr>
        <b/>
        <sz val="9"/>
        <rFont val="Tahoma"/>
        <family val="2"/>
      </rPr>
      <t xml:space="preserve">                                                                                                           </t>
    </r>
    <r>
      <rPr>
        <sz val="9"/>
        <rFont val="Tahoma"/>
        <family val="2"/>
      </rPr>
      <t>(from Alcohol)</t>
    </r>
  </si>
  <si>
    <t>Amount paid</t>
  </si>
  <si>
    <r>
      <rPr>
        <b/>
        <sz val="9"/>
        <color rgb="FF3333FF"/>
        <rFont val="Tahoma"/>
        <family val="2"/>
      </rPr>
      <t>M/s. Shree Ambika Sugars Ltd.</t>
    </r>
    <r>
      <rPr>
        <sz val="9"/>
        <rFont val="Tahoma"/>
        <family val="2"/>
      </rPr>
      <t>, Pennadam, Thittakudi, Distt. Cuddalore, TamilNadu</t>
    </r>
  </si>
  <si>
    <r>
      <rPr>
        <b/>
        <sz val="9"/>
        <color rgb="FF3333FF"/>
        <rFont val="Tahoma"/>
        <family val="2"/>
      </rPr>
      <t>M/s. Shree Ambika Sugars Ltd.</t>
    </r>
    <r>
      <rPr>
        <sz val="9"/>
        <rFont val="Tahoma"/>
        <family val="2"/>
      </rPr>
      <t>, Kottur, Thugili, Tiruvidaimarudhur, Distt. Thanjavour, TamilNadu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</si>
  <si>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Mygur,Taluka Jamkhandi, Distt. Bagalkot, Karnataka</t>
    </r>
  </si>
  <si>
    <r>
      <rPr>
        <b/>
        <sz val="9"/>
        <color rgb="FF3333FF"/>
        <rFont val="Tahoma"/>
        <family val="2"/>
      </rPr>
      <t>M/s. DSM Sugar Mills Ltd.</t>
    </r>
    <r>
      <rPr>
        <sz val="9"/>
        <rFont val="Tahoma"/>
        <family val="2"/>
      </rPr>
      <t>, (A Unit of Dhampur Sugar Mills Ltd.), Rajpur, Distt. Bheemnagar, U.P.</t>
    </r>
  </si>
  <si>
    <t>Handle By</t>
  </si>
  <si>
    <r>
      <rPr>
        <b/>
        <sz val="9"/>
        <color rgb="FF3333FF"/>
        <rFont val="Tahoma"/>
        <family val="2"/>
      </rPr>
      <t xml:space="preserve">M/s. G.M. </t>
    </r>
    <r>
      <rPr>
        <sz val="9"/>
        <color theme="0" tint="-0.499984740745262"/>
        <rFont val="Tahoma"/>
        <family val="2"/>
      </rPr>
      <t>(Gokul Mauli)</t>
    </r>
    <r>
      <rPr>
        <b/>
        <sz val="9"/>
        <color rgb="FF3333FF"/>
        <rFont val="Tahoma"/>
        <family val="2"/>
      </rPr>
      <t xml:space="preserve"> Sugar &amp; Energy Ltd.</t>
    </r>
    <r>
      <rPr>
        <sz val="9"/>
        <rFont val="Tahoma"/>
        <family val="2"/>
      </rPr>
      <t>, (lease of Karanatka S.S.K. Niyamit Ltd.), Sangur, Taluka &amp; Distt. Haveri, Karnataka</t>
    </r>
  </si>
  <si>
    <r>
      <rPr>
        <b/>
        <sz val="9"/>
        <color rgb="FF3333FF"/>
        <rFont val="Tahoma"/>
        <family val="2"/>
      </rPr>
      <t xml:space="preserve">M/s. G.M. </t>
    </r>
    <r>
      <rPr>
        <sz val="9"/>
        <color theme="0" tint="-0.499984740745262"/>
        <rFont val="Tahoma"/>
        <family val="2"/>
      </rPr>
      <t>(Gokul Mauli)</t>
    </r>
    <r>
      <rPr>
        <b/>
        <sz val="9"/>
        <color rgb="FF3333FF"/>
        <rFont val="Tahoma"/>
        <family val="2"/>
      </rPr>
      <t xml:space="preserve"> Sugar &amp; Energy Ltd.</t>
    </r>
    <r>
      <rPr>
        <sz val="9"/>
        <rFont val="Tahoma"/>
        <family val="2"/>
      </rPr>
      <t>, Sangur, Taluka Haveri, Distt. Haveri, Karnataka</t>
    </r>
  </si>
  <si>
    <r>
      <rPr>
        <b/>
        <sz val="9"/>
        <color rgb="FF3333FF"/>
        <rFont val="Tahoma"/>
        <family val="2"/>
      </rPr>
      <t>M/s. Gangamai Industries and Construction Ltd.</t>
    </r>
    <r>
      <rPr>
        <sz val="9"/>
        <rFont val="Tahoma"/>
        <family val="2"/>
      </rPr>
      <t>, P.O. Rashi, Village Najik, Taluka Shergaon, Distt. Ahmednagar, Maharastra</t>
    </r>
  </si>
  <si>
    <r>
      <rPr>
        <b/>
        <sz val="9"/>
        <color rgb="FF3333FF"/>
        <rFont val="Tahoma"/>
        <family val="2"/>
      </rPr>
      <t>M/s. Vishwasrao Naik S.S.K. Ltd.</t>
    </r>
    <r>
      <rPr>
        <sz val="9"/>
        <rFont val="Tahoma"/>
        <family val="2"/>
      </rPr>
      <t>, Yaswantnagar, Distt. Sangli, Maharashtra</t>
    </r>
  </si>
  <si>
    <r>
      <rPr>
        <b/>
        <sz val="9"/>
        <color rgb="FF3333FF"/>
        <rFont val="Tahoma"/>
        <family val="2"/>
      </rPr>
      <t>M/s. Nandi S.S.K. Niyamit</t>
    </r>
    <r>
      <rPr>
        <sz val="9"/>
        <color theme="1"/>
        <rFont val="Tahoma"/>
        <family val="2"/>
      </rPr>
      <t>, Krishnanagar, Hosur, Distt. Bijapur, Karnataka</t>
    </r>
  </si>
  <si>
    <r>
      <rPr>
        <b/>
        <sz val="9"/>
        <color rgb="FF3333FF"/>
        <rFont val="Tahoma"/>
        <family val="2"/>
      </rPr>
      <t>M/s. Sai Krupa S.S.K. Ltd.</t>
    </r>
    <r>
      <rPr>
        <sz val="9"/>
        <rFont val="Tahoma"/>
        <family val="2"/>
      </rPr>
      <t>, Devdaithan, Shrigonda, Distt. Ahmednagar, Maharashtra</t>
    </r>
  </si>
  <si>
    <r>
      <rPr>
        <b/>
        <sz val="9"/>
        <color rgb="FF3333FF"/>
        <rFont val="Tahoma"/>
        <family val="2"/>
      </rPr>
      <t>M/s. Kisanveer Satara S.S.K. Ltd.</t>
    </r>
    <r>
      <rPr>
        <sz val="9"/>
        <rFont val="Tahoma"/>
        <family val="2"/>
      </rPr>
      <t>, Taluka Wai, Distt. Satara, Maharashtra</t>
    </r>
  </si>
  <si>
    <r>
      <rPr>
        <b/>
        <sz val="9"/>
        <color rgb="FF3333FF"/>
        <rFont val="Tahoma"/>
        <family val="2"/>
      </rPr>
      <t>M/s. Kumbhi Kesari S.S.K. Ltd.</t>
    </r>
    <r>
      <rPr>
        <sz val="9"/>
        <rFont val="Tahoma"/>
        <family val="2"/>
      </rPr>
      <t>, Kuditre, Taluka Karvir, Distt. Kolhapur, Maharashtra</t>
    </r>
  </si>
  <si>
    <r>
      <rPr>
        <b/>
        <sz val="9"/>
        <color rgb="FF3333FF"/>
        <rFont val="Tahoma"/>
        <family val="2"/>
      </rPr>
      <t>M/s. Kisan S.S.K. Ltd.</t>
    </r>
    <r>
      <rPr>
        <sz val="9"/>
        <rFont val="Tahoma"/>
        <family val="2"/>
      </rPr>
      <t>, Sneh Road, Najibabad, Distt. Bijnor, U.P.</t>
    </r>
  </si>
  <si>
    <r>
      <rPr>
        <b/>
        <sz val="9"/>
        <color rgb="FF3333FF"/>
        <rFont val="Tahoma"/>
        <family val="2"/>
      </rPr>
      <t>M/s. Pandavapura S.S.K. Ltd.</t>
    </r>
    <r>
      <rPr>
        <sz val="9"/>
        <rFont val="Tahoma"/>
        <family val="2"/>
      </rPr>
      <t>, Pandavapura, Distt. RS Mandya, Karnataka</t>
    </r>
  </si>
  <si>
    <r>
      <rPr>
        <b/>
        <sz val="9"/>
        <color rgb="FF3333FF"/>
        <rFont val="Tahoma"/>
        <family val="2"/>
      </rPr>
      <t>M/s. Dakshina Kannada S.S.K. Ltd.</t>
    </r>
    <r>
      <rPr>
        <sz val="9"/>
        <rFont val="Tahoma"/>
        <family val="2"/>
      </rPr>
      <t>, Branwevar, Udupi, Karnataka</t>
    </r>
  </si>
  <si>
    <t>51401 / Dwarkadhish</t>
  </si>
  <si>
    <t>XI-41</t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</si>
  <si>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Unit II, (Lease of Sahakari Sakkare Karkhane Niyamit) Vill.  Bhusanoor, Taluka  Aland, Distt. Gulbarga, Karnataka</t>
    </r>
  </si>
  <si>
    <r>
      <rPr>
        <b/>
        <sz val="9"/>
        <color rgb="FF3333FF"/>
        <rFont val="Tahoma"/>
        <family val="2"/>
      </rPr>
      <t>M/s. Vithalrao Shinde S.S.K. Ltd.</t>
    </r>
    <r>
      <rPr>
        <sz val="9"/>
        <rFont val="Tahoma"/>
        <family val="2"/>
      </rPr>
      <t>, Maharashtra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</si>
  <si>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 Vishal Nagar, Taluka Jamkhandi, Distt. Bagalkot, Karnataka</t>
    </r>
  </si>
  <si>
    <t>28.01.93</t>
  </si>
  <si>
    <t>unit of madras sugars ltd</t>
  </si>
  <si>
    <r>
      <rPr>
        <b/>
        <sz val="9"/>
        <color rgb="FF3333FF"/>
        <rFont val="Tahoma"/>
        <family val="2"/>
      </rPr>
      <t>M/s. Ambajogai S.S.K. Ltd.</t>
    </r>
    <r>
      <rPr>
        <sz val="9"/>
        <rFont val="Tahoma"/>
        <family val="2"/>
      </rPr>
      <t>, Ambasakhar Taluka Distt. Beed, Maharashtra</t>
    </r>
  </si>
  <si>
    <r>
      <rPr>
        <b/>
        <sz val="9"/>
        <color rgb="FF3333FF"/>
        <rFont val="Tahoma"/>
        <family val="2"/>
      </rPr>
      <t>M/s. Malwa Sugar Mills Ltd.</t>
    </r>
    <r>
      <rPr>
        <sz val="9"/>
        <rFont val="Tahoma"/>
        <family val="2"/>
      </rPr>
      <t xml:space="preserve">, Dhuri, Distt. Sangrur, Punjab </t>
    </r>
    <r>
      <rPr>
        <sz val="9"/>
        <color theme="0" tint="-0.499984740745262"/>
        <rFont val="Tahoma"/>
        <family val="2"/>
      </rPr>
      <t>(earlier as - M/s. Bhagwanpura Sugar Mills Ltd</t>
    </r>
    <r>
      <rPr>
        <sz val="9"/>
        <rFont val="Tahoma"/>
        <family val="2"/>
      </rPr>
      <t>)</t>
    </r>
  </si>
  <si>
    <r>
      <rPr>
        <b/>
        <sz val="9"/>
        <color rgb="FF3333FF"/>
        <rFont val="Tahoma"/>
        <family val="2"/>
      </rPr>
      <t>M/s. Gayatri Sugars Ltd.</t>
    </r>
    <r>
      <rPr>
        <sz val="9"/>
        <color theme="1"/>
        <rFont val="Tahoma"/>
        <family val="2"/>
      </rPr>
      <t>, Unit Nizamsagar, Vill. Maagi, Nazamsagar Mandal, Distt. karareddy, Telangana, A.P. (59201)</t>
    </r>
  </si>
  <si>
    <r>
      <rPr>
        <b/>
        <sz val="9"/>
        <color rgb="FF3333FF"/>
        <rFont val="Tahoma"/>
        <family val="2"/>
      </rPr>
      <t>M/s. DCM Shriram Industries Ltd.</t>
    </r>
    <r>
      <rPr>
        <sz val="9"/>
        <rFont val="Tahoma"/>
        <family val="2"/>
      </rPr>
      <t>, Unit of Daurala Sugar Works, Sardhana Road, Daurala - 250221, Distt. Meerut, U.P.</t>
    </r>
  </si>
  <si>
    <r>
      <rPr>
        <b/>
        <sz val="9"/>
        <color rgb="FF3333FF"/>
        <rFont val="Tahoma"/>
        <family val="2"/>
      </rPr>
      <t>M/s. Indian Sugar Manufacturing Co. Ltd.</t>
    </r>
    <r>
      <rPr>
        <sz val="9"/>
        <rFont val="Tahoma"/>
        <family val="2"/>
      </rPr>
      <t>, (ISML) Havinal, Taluka Indi, Distt. Bijapur, Karnataka</t>
    </r>
  </si>
  <si>
    <r>
      <rPr>
        <b/>
        <sz val="9"/>
        <color rgb="FF3333FF"/>
        <rFont val="Tahoma"/>
        <family val="2"/>
      </rPr>
      <t>M/s. The Nidppisal Pulavar K.R. Co-op. Sugar Mills Ltd.</t>
    </r>
    <r>
      <rPr>
        <sz val="9"/>
        <rFont val="Tahoma"/>
        <family val="2"/>
      </rPr>
      <t>, (NPKRR) TamilNadu</t>
    </r>
  </si>
  <si>
    <r>
      <rPr>
        <b/>
        <sz val="9"/>
        <color rgb="FF3333FF"/>
        <rFont val="Tahoma"/>
        <family val="2"/>
      </rPr>
      <t>M/s. Jamkhandi Sugars Ltd.</t>
    </r>
    <r>
      <rPr>
        <sz val="9"/>
        <rFont val="Tahoma"/>
        <family val="2"/>
      </rPr>
      <t>, Hirepad asalagi, Naganur, Distt. Bagalkot, Karnataka</t>
    </r>
  </si>
  <si>
    <r>
      <rPr>
        <b/>
        <sz val="9"/>
        <color rgb="FF3333FF"/>
        <rFont val="Tahoma"/>
        <family val="2"/>
      </rPr>
      <t>M/s. Shree Halasidhanath S.S.K. Ltd.</t>
    </r>
    <r>
      <rPr>
        <sz val="9"/>
        <rFont val="Tahoma"/>
        <family val="2"/>
      </rPr>
      <t>, Nippani, Taluka Chikodi, Distt. Belgaum, Karnataka</t>
    </r>
  </si>
  <si>
    <r>
      <rPr>
        <b/>
        <sz val="9"/>
        <color rgb="FF3333FF"/>
        <rFont val="Tahoma"/>
        <family val="2"/>
      </rPr>
      <t>M/s. Shree Chhatrapati Sahu S.S.K. Ltd.</t>
    </r>
    <r>
      <rPr>
        <sz val="9"/>
        <rFont val="Tahoma"/>
        <family val="2"/>
      </rPr>
      <t>, Kagal, Distt. Kolhapur, Maharashtra</t>
    </r>
  </si>
  <si>
    <r>
      <rPr>
        <b/>
        <sz val="9"/>
        <color rgb="FF3333FF"/>
        <rFont val="Tahoma"/>
        <family val="2"/>
      </rPr>
      <t>M/s. Shree Chhatrapati S.S.K. Ltd.</t>
    </r>
    <r>
      <rPr>
        <sz val="9"/>
        <rFont val="Tahoma"/>
        <family val="2"/>
      </rPr>
      <t>, Bhawaninagar, Taluka Indapur, Distt. Pune, Maharashtra</t>
    </r>
  </si>
  <si>
    <r>
      <rPr>
        <b/>
        <sz val="9"/>
        <color rgb="FF3333FF"/>
        <rFont val="Tahoma"/>
        <family val="2"/>
      </rPr>
      <t>M/s. Manjara Shetkari S.S.K. Ltd.</t>
    </r>
    <r>
      <rPr>
        <sz val="9"/>
        <rFont val="Tahoma"/>
        <family val="2"/>
      </rPr>
      <t xml:space="preserve">, Vilasnagar, Distt. Latur, Maharashtra </t>
    </r>
    <r>
      <rPr>
        <sz val="9"/>
        <color theme="0" tint="-0.499984740745262"/>
        <rFont val="Tahoma"/>
        <family val="2"/>
      </rPr>
      <t>(Vikasratna Vilasrao Deshmukh Manjara ssk Ltd)</t>
    </r>
  </si>
  <si>
    <r>
      <rPr>
        <b/>
        <sz val="9"/>
        <color rgb="FF3333FF"/>
        <rFont val="Tahoma"/>
        <family val="2"/>
      </rPr>
      <t>M/s. Manjara Shetkari S.S.K. Ltd.</t>
    </r>
    <r>
      <rPr>
        <sz val="9"/>
        <rFont val="Tahoma"/>
        <family val="2"/>
      </rPr>
      <t xml:space="preserve">, Vilasnagar, Distt, Latur, Maharashtra </t>
    </r>
    <r>
      <rPr>
        <sz val="9"/>
        <color theme="0" tint="-0.499984740745262"/>
        <rFont val="Tahoma"/>
        <family val="2"/>
      </rPr>
      <t>(Vikasratna Vilasrao Deshmukh Manjara ssk Ltd)</t>
    </r>
  </si>
  <si>
    <r>
      <rPr>
        <b/>
        <sz val="9"/>
        <color rgb="FF3333FF"/>
        <rFont val="Tahoma"/>
        <family val="2"/>
      </rPr>
      <t>M/s. Vasantrao Dada Patil S.S.K. Ltd.</t>
    </r>
    <r>
      <rPr>
        <sz val="9"/>
        <rFont val="Tahoma"/>
        <family val="2"/>
      </rPr>
      <t>, Vithalwadi, Deola, Distt. Nasik, Maharashtra</t>
    </r>
  </si>
  <si>
    <r>
      <t xml:space="preserve">M/s. Mahatma Sugar &amp; Power Ltd., </t>
    </r>
    <r>
      <rPr>
        <sz val="9"/>
        <color theme="1"/>
        <rFont val="Tahoma"/>
        <family val="2"/>
      </rPr>
      <t>Dinkarnagar, Seloo, Distt. Wardha, Maharashtra</t>
    </r>
  </si>
  <si>
    <r>
      <rPr>
        <b/>
        <sz val="9"/>
        <color rgb="FF3333FF"/>
        <rFont val="Tahoma"/>
        <family val="2"/>
      </rPr>
      <t>M/s.The Madurantakam Co-op. Sugar Ltd.</t>
    </r>
    <r>
      <rPr>
        <sz val="9"/>
        <rFont val="Tahoma"/>
        <family val="2"/>
      </rPr>
      <t>, Padalam Distt. Chengala Pattu, Tamilnadu</t>
    </r>
  </si>
  <si>
    <r>
      <rPr>
        <b/>
        <sz val="9"/>
        <color rgb="FF3333FF"/>
        <rFont val="Tahoma"/>
        <family val="2"/>
      </rPr>
      <t>M/s. Shri Halasidha Nath S.S.K. Ltd.</t>
    </r>
    <r>
      <rPr>
        <sz val="9"/>
        <rFont val="Tahoma"/>
        <family val="2"/>
      </rPr>
      <t>, Shakarnand Nagar Nipani, Taluka Chikodi, Distt. Belgaun, Karnataka</t>
    </r>
  </si>
  <si>
    <r>
      <rPr>
        <b/>
        <sz val="9"/>
        <color rgb="FF3333FF"/>
        <rFont val="Tahoma"/>
        <family val="2"/>
      </rPr>
      <t xml:space="preserve">M/s. Swaraj Green Power and Fuel Ltd., </t>
    </r>
    <r>
      <rPr>
        <sz val="9"/>
        <color theme="0" tint="-0.34998626667073579"/>
        <rFont val="Tahoma"/>
        <family val="2"/>
      </rPr>
      <t>(formaly as Swaraj India Agro Ltd.)</t>
    </r>
    <r>
      <rPr>
        <sz val="9"/>
        <rFont val="Tahoma"/>
        <family val="2"/>
      </rPr>
      <t>, Upalane, Taluka Phaltan, Distt. Satara, Maharashtra</t>
    </r>
  </si>
  <si>
    <t>DD-18</t>
  </si>
  <si>
    <r>
      <rPr>
        <b/>
        <sz val="9"/>
        <color rgb="FF3333FF"/>
        <rFont val="Tahoma"/>
        <family val="2"/>
      </rPr>
      <t xml:space="preserve">M/s. DCM Shriram Ltd, </t>
    </r>
    <r>
      <rPr>
        <sz val="9"/>
        <color theme="1"/>
        <rFont val="Tahoma"/>
        <family val="2"/>
      </rPr>
      <t>Unit - Hariawan, VPO Hariawan, Distt. Hardoi, U.P.</t>
    </r>
  </si>
  <si>
    <r>
      <rPr>
        <b/>
        <sz val="9"/>
        <color rgb="FF3333FF"/>
        <rFont val="Tahoma"/>
        <family val="2"/>
      </rPr>
      <t>M/s. Lokmangal Agro Ind. Ltd.</t>
    </r>
    <r>
      <rPr>
        <sz val="9"/>
        <rFont val="Tahoma"/>
        <family val="2"/>
      </rPr>
      <t>, Subhashnagar, Bibi Dharpal, Taluka North Solapur, Distt. Solapur, Maharashtra</t>
    </r>
  </si>
  <si>
    <t>Only 1 Ledger</t>
  </si>
  <si>
    <t>X-89</t>
  </si>
  <si>
    <r>
      <rPr>
        <b/>
        <sz val="9"/>
        <color rgb="FF3333FF"/>
        <rFont val="Tahoma"/>
        <family val="2"/>
      </rPr>
      <t>M/s. Shri Prabhulingeshwar Sugars &amp; Chemicals Ltd.</t>
    </r>
    <r>
      <rPr>
        <sz val="9"/>
        <rFont val="Tahoma"/>
        <family val="2"/>
      </rPr>
      <t>, Siddapur, Taluka Jamkhandi, Distt. Bagalkot, Karnataka</t>
    </r>
  </si>
  <si>
    <t>30.06.21</t>
  </si>
  <si>
    <t>08.09.21</t>
  </si>
  <si>
    <t>25.11.20</t>
  </si>
  <si>
    <t>17.02.21</t>
  </si>
  <si>
    <t>30.03.21</t>
  </si>
  <si>
    <t>X-E-87</t>
  </si>
  <si>
    <t>X-87</t>
  </si>
  <si>
    <t>X-E-89</t>
  </si>
  <si>
    <t>X-E-90</t>
  </si>
  <si>
    <t>X-90</t>
  </si>
  <si>
    <t>13.10.21</t>
  </si>
  <si>
    <t>04.12.21</t>
  </si>
  <si>
    <t>25.04.22</t>
  </si>
  <si>
    <t>30.03.22</t>
  </si>
  <si>
    <t>17.10.17</t>
  </si>
  <si>
    <t>20.09.18</t>
  </si>
  <si>
    <r>
      <rPr>
        <b/>
        <sz val="9"/>
        <color rgb="FF3333FF"/>
        <rFont val="Tahoma"/>
        <family val="2"/>
      </rPr>
      <t>M/s DCM Shriram Industries Ltd.</t>
    </r>
    <r>
      <rPr>
        <sz val="9"/>
        <rFont val="Tahoma"/>
        <family val="2"/>
      </rPr>
      <t>, Unit of Daurala Sugar Works, Sardhana Road, Daurala - 250221, Distt. Meerut, U.P.</t>
    </r>
  </si>
  <si>
    <t>20.02.20</t>
  </si>
  <si>
    <r>
      <rPr>
        <b/>
        <sz val="9"/>
        <color rgb="FF3333FF"/>
        <rFont val="Tahoma"/>
        <family val="2"/>
      </rPr>
      <t>M/s. Bhogpur Co-op. Sugar Mills Ltd.</t>
    </r>
    <r>
      <rPr>
        <sz val="9"/>
        <rFont val="Tahoma"/>
        <family val="2"/>
      </rPr>
      <t>, Bhogpur, Distt. Jalandhar, Punjab</t>
    </r>
  </si>
  <si>
    <t>DD-39</t>
  </si>
  <si>
    <t>DD-40</t>
  </si>
  <si>
    <t>28.04.20</t>
  </si>
  <si>
    <t>DD-41</t>
  </si>
  <si>
    <t>15.12.20</t>
  </si>
  <si>
    <r>
      <rPr>
        <b/>
        <sz val="9"/>
        <color rgb="FF3333FF"/>
        <rFont val="Tahoma"/>
        <family val="2"/>
      </rPr>
      <t>M/s. Bannari Amman Sugar Ltd.</t>
    </r>
    <r>
      <rPr>
        <sz val="9"/>
        <rFont val="Tahoma"/>
        <family val="2"/>
      </rPr>
      <t>, Alathukumbi Village, Satyamanglam Taluka, Distt. Erode, TamilNadu</t>
    </r>
  </si>
  <si>
    <r>
      <rPr>
        <b/>
        <sz val="9"/>
        <color rgb="FF3333FF"/>
        <rFont val="Tahoma"/>
        <family val="2"/>
      </rPr>
      <t>M/s. Bilagi Sugar Mills Ltd.</t>
    </r>
    <r>
      <rPr>
        <sz val="9"/>
        <rFont val="Tahoma"/>
        <family val="2"/>
      </rPr>
      <t>, Badagandi Village, Bilagi Taluka, Bagalkot Distt., Karnataka</t>
    </r>
  </si>
  <si>
    <t>25.09.18</t>
  </si>
  <si>
    <r>
      <rPr>
        <b/>
        <sz val="9"/>
        <color rgb="FF3333FF"/>
        <rFont val="Tahoma"/>
        <family val="2"/>
      </rPr>
      <t>M/s. Bhalkeshwar Sugars Ltd.</t>
    </r>
    <r>
      <rPr>
        <sz val="9"/>
        <rFont val="Tahoma"/>
        <family val="2"/>
      </rPr>
      <t>, Bhasaveshwar Chowk, Bhalki, Taluka Bhalki, Distt. Bidar, Karnataka</t>
    </r>
  </si>
  <si>
    <t>03.03.21</t>
  </si>
  <si>
    <r>
      <rPr>
        <b/>
        <sz val="9"/>
        <color rgb="FF3333FF"/>
        <rFont val="Tahoma"/>
        <family val="2"/>
      </rPr>
      <t xml:space="preserve">M/s. Zuari Industries Limited </t>
    </r>
    <r>
      <rPr>
        <sz val="9"/>
        <color theme="0" tint="-0.499984740745262"/>
        <rFont val="Tahoma"/>
        <family val="2"/>
      </rPr>
      <t>(Gobind Sugar Mills Ltd.)</t>
    </r>
    <r>
      <rPr>
        <sz val="9"/>
        <rFont val="Tahoma"/>
        <family val="2"/>
      </rPr>
      <t>, Village Khemaria Pondit, P.O. Aira, Distt. Lakhimpur, U.P.</t>
    </r>
  </si>
  <si>
    <r>
      <rPr>
        <b/>
        <sz val="9"/>
        <color rgb="FF3333FF"/>
        <rFont val="Tahoma"/>
        <family val="2"/>
      </rPr>
      <t xml:space="preserve">M/s. Zuari Industries Limited, </t>
    </r>
    <r>
      <rPr>
        <sz val="9"/>
        <color theme="0" tint="-0.499984740745262"/>
        <rFont val="Tahoma"/>
        <family val="2"/>
      </rPr>
      <t>(Gobind Sugar Mills Ltd.)</t>
    </r>
    <r>
      <rPr>
        <sz val="9"/>
        <rFont val="Tahoma"/>
        <family val="2"/>
      </rPr>
      <t>, Aira Estate, Distt. Lakimpur Kheri, U.P.</t>
    </r>
  </si>
  <si>
    <r>
      <rPr>
        <b/>
        <sz val="9"/>
        <color rgb="FF3333FF"/>
        <rFont val="Tahoma"/>
        <family val="2"/>
      </rPr>
      <t>M/s. Karmyogi Ankushrao Tope Samarth Sahakari Sakkar Karkhana Ltd.</t>
    </r>
    <r>
      <rPr>
        <sz val="9"/>
        <color theme="1"/>
        <rFont val="Tahoma"/>
        <family val="2"/>
      </rPr>
      <t>, Post Ankushnagar, Taluka Ambad, Distt. Jalana, Maharashtra</t>
    </r>
  </si>
  <si>
    <r>
      <rPr>
        <b/>
        <sz val="9"/>
        <color rgb="FF3333FF"/>
        <rFont val="Tahoma"/>
        <family val="2"/>
      </rPr>
      <t>M/s. Shree Narmada Khand Udyog Sahakari Mandali Ltd.</t>
    </r>
    <r>
      <rPr>
        <sz val="9"/>
        <color theme="1"/>
        <rFont val="Tahoma"/>
        <family val="2"/>
      </rPr>
      <t>, Dharikheda. P.O. Timbi, Taluka Rajpipla, Distt. Narmada, Gujrat</t>
    </r>
  </si>
  <si>
    <r>
      <rPr>
        <b/>
        <sz val="9"/>
        <color rgb="FF3333FF"/>
        <rFont val="Tahoma"/>
        <family val="2"/>
      </rPr>
      <t>M/s. MRN cane Power (India) Ltd.</t>
    </r>
    <r>
      <rPr>
        <sz val="9"/>
        <color theme="1"/>
        <rFont val="Tahoma"/>
        <family val="2"/>
      </rPr>
      <t>,</t>
    </r>
    <r>
      <rPr>
        <sz val="9"/>
        <color theme="0" tint="-0.499984740745262"/>
        <rFont val="Tahoma"/>
        <family val="2"/>
      </rPr>
      <t xml:space="preserve"> (Nirani Group)</t>
    </r>
    <r>
      <rPr>
        <sz val="9"/>
        <color theme="0" tint="-0.34998626667073579"/>
        <rFont val="Tahoma"/>
        <family val="2"/>
      </rPr>
      <t xml:space="preserve"> </t>
    </r>
    <r>
      <rPr>
        <sz val="9"/>
        <color theme="1"/>
        <rFont val="Tahoma"/>
        <family val="2"/>
      </rPr>
      <t>Kallapur (S.K.) Kahnapur, Taluka Badami, Distt. Bagalkot, Karnataka</t>
    </r>
  </si>
  <si>
    <r>
      <rPr>
        <b/>
        <sz val="9"/>
        <color rgb="FF3333FF"/>
        <rFont val="Tahoma"/>
        <family val="2"/>
      </rPr>
      <t>M/s. Nirani Sugars Ltd.</t>
    </r>
    <r>
      <rPr>
        <sz val="9"/>
        <rFont val="Tahoma"/>
        <family val="2"/>
      </rPr>
      <t xml:space="preserve">, </t>
    </r>
    <r>
      <rPr>
        <sz val="9"/>
        <color theme="0" tint="-0.499984740745262"/>
        <rFont val="Tahoma"/>
        <family val="2"/>
      </rPr>
      <t>(Nirani Group),</t>
    </r>
    <r>
      <rPr>
        <sz val="9"/>
        <rFont val="Tahoma"/>
        <family val="2"/>
      </rPr>
      <t xml:space="preserve"> Mudhol, Jamkhandi Road, Distt. Bagalkat, Karnataka</t>
    </r>
  </si>
  <si>
    <r>
      <rPr>
        <b/>
        <sz val="9"/>
        <color rgb="FF3333FF"/>
        <rFont val="Tahoma"/>
        <family val="2"/>
      </rPr>
      <t>M/s. Raosahebdaba Pawar Ghodganga S.S.K. Ltd.</t>
    </r>
    <r>
      <rPr>
        <sz val="9"/>
        <rFont val="Tahoma"/>
        <family val="2"/>
      </rPr>
      <t>, Nhavare, Taluka Shirur, Distt. Pune, Maharashtra</t>
    </r>
  </si>
  <si>
    <r>
      <rPr>
        <b/>
        <sz val="9"/>
        <color rgb="FF3333FF"/>
        <rFont val="Tahoma"/>
        <family val="2"/>
      </rPr>
      <t>M/s. Raosahebdaba Pawar Ghodganga S.S.K. Ltd.</t>
    </r>
    <r>
      <rPr>
        <sz val="9"/>
        <color theme="1"/>
        <rFont val="Tahoma"/>
        <family val="2"/>
      </rPr>
      <t>, Nhavare, Taluka Shirur, Distt. Pune, Maharashtra</t>
    </r>
  </si>
  <si>
    <r>
      <rPr>
        <b/>
        <sz val="9"/>
        <color rgb="FF3333FF"/>
        <rFont val="Tahoma"/>
        <family val="2"/>
      </rPr>
      <t>M/s. (YM) Yashwantrao Mohite Krishna S.S.K. Ltd.</t>
    </r>
    <r>
      <rPr>
        <sz val="9"/>
        <rFont val="Tahoma"/>
        <family val="2"/>
      </rPr>
      <t>, Rethare Budrunk, Taluka Karad, Distt. Satara, Maharashtra</t>
    </r>
  </si>
  <si>
    <t>XI-43</t>
  </si>
  <si>
    <t>XI-45</t>
  </si>
  <si>
    <r>
      <rPr>
        <b/>
        <sz val="9"/>
        <color rgb="FF3333FF"/>
        <rFont val="Tahoma"/>
        <family val="2"/>
      </rPr>
      <t>M/s. Khatav Man Taluka Agro Processing Ltd.</t>
    </r>
    <r>
      <rPr>
        <sz val="9"/>
        <color rgb="FF3333FF"/>
        <rFont val="Tahoma"/>
        <family val="2"/>
      </rPr>
      <t xml:space="preserve">, </t>
    </r>
    <r>
      <rPr>
        <sz val="9"/>
        <rFont val="Tahoma"/>
        <family val="2"/>
      </rPr>
      <t>Padal Tal., Khatav, Distt.- Satara</t>
    </r>
  </si>
  <si>
    <r>
      <rPr>
        <b/>
        <sz val="9"/>
        <color rgb="FF3333FF"/>
        <rFont val="Tahoma"/>
        <family val="2"/>
      </rPr>
      <t>M/s. Ponni Sugar &amp; Chemicals Ltd.</t>
    </r>
    <r>
      <rPr>
        <sz val="9"/>
        <rFont val="Tahoma"/>
        <family val="2"/>
      </rPr>
      <t>, Sagarpalli Deagaon, Dist. Balangir, Orissa</t>
    </r>
  </si>
  <si>
    <r>
      <rPr>
        <b/>
        <sz val="9"/>
        <color rgb="FF3333FF"/>
        <rFont val="Tahoma"/>
        <family val="2"/>
      </rPr>
      <t>M/s. Shri Kedarnath Sugar &amp; Agro Product Ltd.</t>
    </r>
    <r>
      <rPr>
        <sz val="9"/>
        <rFont val="Tahoma"/>
        <family val="2"/>
      </rPr>
      <t>, Karkalmatti, Taluka Badami, Distt. Bagalkot, Karnataka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</si>
  <si>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Cane Development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31-12-2023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</si>
  <si>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Co-Generation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(Bagasse Base Power Project)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31-12-2023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</si>
  <si>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Ethanol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(from Alcohol)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31-12-2023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</si>
  <si>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 xml:space="preserve">Modernisation </t>
    </r>
    <r>
      <rPr>
        <sz val="9"/>
        <color theme="1"/>
        <rFont val="Tahoma"/>
        <family val="2"/>
      </rPr>
      <t>(Rehabilation)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31-12-2023</t>
    </r>
  </si>
  <si>
    <t>Outstanding amount of Loan against Sugar Mills in different Schemes as on 31-12-2023</t>
  </si>
  <si>
    <t>(Rs. in Crore)</t>
  </si>
  <si>
    <t>A</t>
  </si>
  <si>
    <t>Modernisation/              Rehabilitation</t>
  </si>
  <si>
    <t>BBCP</t>
  </si>
  <si>
    <t>Ethanol from Alcohol</t>
  </si>
  <si>
    <t>31 d</t>
  </si>
  <si>
    <t>12 d</t>
  </si>
  <si>
    <t>2 d</t>
  </si>
  <si>
    <t>3 d</t>
  </si>
  <si>
    <t>4 d</t>
  </si>
  <si>
    <t>5 d</t>
  </si>
  <si>
    <t>1 d</t>
  </si>
  <si>
    <t>15 d</t>
  </si>
  <si>
    <t>6 d</t>
  </si>
  <si>
    <t>21 d</t>
  </si>
  <si>
    <t>7 d</t>
  </si>
  <si>
    <t>Regular no. of Loans Accounts</t>
  </si>
  <si>
    <t>No. of Loan Accounts in Default</t>
  </si>
  <si>
    <t>No. of Loan Accounts</t>
  </si>
  <si>
    <t>Outstanding amount of Loan against Sugar Mills in different Scheme as on 31-12-2023</t>
  </si>
  <si>
    <t>% i.r.f of default loan accounts to the total no. of loan accounts</t>
  </si>
  <si>
    <t>% i.r.o default loan accounts to the total no. of loan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</si>
</sst>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0;[Red]0.00"/>
  </numFmts>
  <fonts count="31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rgb="FF3333FF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name val="Tahoma"/>
      <family val="2"/>
    </font>
    <font>
      <b/>
      <sz val="12"/>
      <color rgb="FF3333FF"/>
      <name val="Tahoma"/>
      <family val="2"/>
    </font>
    <font>
      <sz val="10"/>
      <name val="Times New Roman"/>
      <family val="1"/>
    </font>
    <font>
      <sz val="12"/>
      <name val="Tahoma"/>
      <family val="2"/>
    </font>
    <font>
      <sz val="11"/>
      <name val="Tahoma"/>
      <family val="2"/>
    </font>
    <font>
      <sz val="14"/>
      <name val="Times New Roman"/>
      <family val="1"/>
    </font>
    <font>
      <b/>
      <sz val="12"/>
      <name val="Tahoma"/>
      <family val="2"/>
    </font>
    <font>
      <b/>
      <sz val="9"/>
      <color rgb="FF3333FF"/>
      <name val="Tahoma"/>
      <family val="2"/>
    </font>
    <font>
      <sz val="6"/>
      <color rgb="FFFF0000"/>
      <name val="Tahoma"/>
      <family val="2"/>
    </font>
    <font>
      <b/>
      <sz val="6"/>
      <color rgb="FFFF0000"/>
      <name val="Tahoma"/>
      <family val="2"/>
    </font>
    <font>
      <sz val="9"/>
      <color theme="0"/>
      <name val="Tahoma"/>
      <family val="2"/>
    </font>
    <font>
      <sz val="9"/>
      <color rgb="FF3333FF"/>
      <name val="Tahoma"/>
      <family val="2"/>
    </font>
    <font>
      <sz val="9"/>
      <color theme="0" tint="-0.14999847407452621"/>
      <name val="Tahoma"/>
      <family val="2"/>
    </font>
    <font>
      <sz val="9"/>
      <color theme="0" tint="-0.499984740745262"/>
      <name val="Tahoma"/>
      <family val="2"/>
    </font>
    <font>
      <sz val="9"/>
      <color theme="0" tint="-0.34998626667073579"/>
      <name val="Tahoma"/>
      <family val="2"/>
    </font>
    <font>
      <b/>
      <sz val="9"/>
      <color theme="0"/>
      <name val="Tahoma"/>
      <family val="2"/>
    </font>
    <font>
      <sz val="8"/>
      <color theme="0"/>
      <name val="Tahoma"/>
      <family val="2"/>
    </font>
    <font>
      <b/>
      <sz val="14"/>
      <name val="Calisto MT"/>
      <family val="1"/>
    </font>
    <font>
      <sz val="14"/>
      <name val="Calisto MT"/>
      <family val="1"/>
    </font>
    <font>
      <b/>
      <sz val="1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3" fontId="1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3" fontId="21" fillId="0" borderId="0" xfId="0" applyNumberFormat="1" applyFont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3" fontId="3" fillId="2" borderId="8" xfId="0" applyNumberFormat="1" applyFont="1" applyFill="1" applyBorder="1" applyAlignment="1">
      <alignment horizontal="right" vertical="center"/>
    </xf>
    <xf numFmtId="3" fontId="2" fillId="0" borderId="32" xfId="0" applyNumberFormat="1" applyFont="1" applyBorder="1" applyAlignment="1">
      <alignment horizontal="center" vertical="center"/>
    </xf>
    <xf numFmtId="3" fontId="3" fillId="2" borderId="9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vertical="center"/>
    </xf>
    <xf numFmtId="3" fontId="3" fillId="3" borderId="10" xfId="0" applyNumberFormat="1" applyFont="1" applyFill="1" applyBorder="1" applyAlignment="1">
      <alignment vertical="center"/>
    </xf>
    <xf numFmtId="3" fontId="3" fillId="4" borderId="8" xfId="0" applyNumberFormat="1" applyFont="1" applyFill="1" applyBorder="1" applyAlignment="1">
      <alignment horizontal="right" vertical="center"/>
    </xf>
    <xf numFmtId="3" fontId="3" fillId="4" borderId="9" xfId="0" applyNumberFormat="1" applyFont="1" applyFill="1" applyBorder="1" applyAlignment="1">
      <alignment vertical="center"/>
    </xf>
    <xf numFmtId="3" fontId="3" fillId="4" borderId="10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10" fillId="7" borderId="8" xfId="0" applyFont="1" applyFill="1" applyBorder="1" applyAlignment="1">
      <alignment horizontal="center" vertical="center" wrapText="1"/>
    </xf>
    <xf numFmtId="3" fontId="10" fillId="7" borderId="8" xfId="0" applyNumberFormat="1" applyFont="1" applyFill="1" applyBorder="1" applyAlignment="1">
      <alignment horizontal="center" vertical="center"/>
    </xf>
    <xf numFmtId="0" fontId="14" fillId="7" borderId="24" xfId="0" applyFont="1" applyFill="1" applyBorder="1" applyAlignment="1">
      <alignment horizontal="center" vertical="center"/>
    </xf>
    <xf numFmtId="0" fontId="14" fillId="7" borderId="24" xfId="0" applyFont="1" applyFill="1" applyBorder="1" applyAlignment="1">
      <alignment horizontal="left" vertical="center"/>
    </xf>
    <xf numFmtId="3" fontId="14" fillId="7" borderId="24" xfId="0" applyNumberFormat="1" applyFont="1" applyFill="1" applyBorder="1" applyAlignment="1">
      <alignment horizontal="right" vertical="center"/>
    </xf>
    <xf numFmtId="0" fontId="13" fillId="7" borderId="25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3" fillId="7" borderId="28" xfId="0" applyFont="1" applyFill="1" applyBorder="1" applyAlignment="1">
      <alignment horizontal="center" vertical="center"/>
    </xf>
    <xf numFmtId="0" fontId="13" fillId="7" borderId="26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left" vertical="center"/>
    </xf>
    <xf numFmtId="3" fontId="14" fillId="7" borderId="27" xfId="0" applyNumberFormat="1" applyFont="1" applyFill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right" vertical="center"/>
    </xf>
    <xf numFmtId="3" fontId="3" fillId="5" borderId="9" xfId="0" applyNumberFormat="1" applyFont="1" applyFill="1" applyBorder="1" applyAlignment="1">
      <alignment vertical="center"/>
    </xf>
    <xf numFmtId="3" fontId="3" fillId="5" borderId="10" xfId="0" applyNumberFormat="1" applyFont="1" applyFill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2" fontId="3" fillId="5" borderId="8" xfId="0" applyNumberFormat="1" applyFont="1" applyFill="1" applyBorder="1" applyAlignment="1">
      <alignment horizontal="center" vertical="center" wrapText="1"/>
    </xf>
    <xf numFmtId="2" fontId="3" fillId="5" borderId="11" xfId="0" applyNumberFormat="1" applyFont="1" applyFill="1" applyBorder="1" applyAlignment="1">
      <alignment horizontal="center" vertical="center" wrapText="1"/>
    </xf>
    <xf numFmtId="3" fontId="3" fillId="5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2" fontId="5" fillId="4" borderId="8" xfId="0" applyNumberFormat="1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vertical="center"/>
    </xf>
    <xf numFmtId="0" fontId="3" fillId="6" borderId="39" xfId="0" applyFont="1" applyFill="1" applyBorder="1" applyAlignment="1">
      <alignment vertical="center"/>
    </xf>
    <xf numFmtId="0" fontId="3" fillId="6" borderId="31" xfId="0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vertical="center"/>
    </xf>
    <xf numFmtId="3" fontId="3" fillId="0" borderId="38" xfId="0" applyNumberFormat="1" applyFont="1" applyBorder="1" applyAlignment="1">
      <alignment vertical="center"/>
    </xf>
    <xf numFmtId="3" fontId="3" fillId="0" borderId="39" xfId="0" applyNumberFormat="1" applyFont="1" applyBorder="1" applyAlignment="1">
      <alignment vertical="center"/>
    </xf>
    <xf numFmtId="3" fontId="3" fillId="0" borderId="31" xfId="0" applyNumberFormat="1" applyFont="1" applyBorder="1" applyAlignment="1">
      <alignment vertical="center"/>
    </xf>
    <xf numFmtId="3" fontId="3" fillId="0" borderId="29" xfId="0" applyNumberFormat="1" applyFont="1" applyBorder="1" applyAlignment="1">
      <alignment vertical="center"/>
    </xf>
    <xf numFmtId="3" fontId="3" fillId="0" borderId="36" xfId="0" applyNumberFormat="1" applyFont="1" applyBorder="1" applyAlignment="1">
      <alignment vertical="center"/>
    </xf>
    <xf numFmtId="3" fontId="3" fillId="0" borderId="32" xfId="0" applyNumberFormat="1" applyFont="1" applyBorder="1" applyAlignment="1">
      <alignment vertical="center"/>
    </xf>
    <xf numFmtId="2" fontId="2" fillId="4" borderId="1" xfId="0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3" fontId="25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2" fontId="25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3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0" fontId="27" fillId="8" borderId="0" xfId="0" applyFont="1" applyFill="1" applyAlignment="1">
      <alignment horizontal="center" vertical="center"/>
    </xf>
    <xf numFmtId="3" fontId="27" fillId="8" borderId="0" xfId="0" applyNumberFormat="1" applyFont="1" applyFill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left" vertical="center" wrapText="1"/>
    </xf>
    <xf numFmtId="1" fontId="2" fillId="0" borderId="7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left" vertical="center" wrapText="1"/>
    </xf>
    <xf numFmtId="1" fontId="2" fillId="4" borderId="2" xfId="0" applyNumberFormat="1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2" fontId="3" fillId="4" borderId="19" xfId="0" applyNumberFormat="1" applyFont="1" applyFill="1" applyBorder="1" applyAlignment="1">
      <alignment horizontal="center" vertical="center"/>
    </xf>
    <xf numFmtId="2" fontId="3" fillId="4" borderId="21" xfId="0" applyNumberFormat="1" applyFont="1" applyFill="1" applyBorder="1" applyAlignment="1">
      <alignment horizontal="center" vertical="center"/>
    </xf>
    <xf numFmtId="2" fontId="3" fillId="4" borderId="20" xfId="0" applyNumberFormat="1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vertical="center" wrapText="1"/>
    </xf>
    <xf numFmtId="1" fontId="2" fillId="0" borderId="7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5" borderId="19" xfId="0" applyNumberFormat="1" applyFont="1" applyFill="1" applyBorder="1" applyAlignment="1">
      <alignment horizontal="center" vertical="center"/>
    </xf>
    <xf numFmtId="2" fontId="3" fillId="5" borderId="21" xfId="0" applyNumberFormat="1" applyFont="1" applyFill="1" applyBorder="1" applyAlignment="1">
      <alignment horizontal="center" vertical="center"/>
    </xf>
    <xf numFmtId="2" fontId="3" fillId="5" borderId="2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1" fillId="5" borderId="33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3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1" xfId="0" applyBorder="1"/>
    <xf numFmtId="0" fontId="0" fillId="0" borderId="20" xfId="0" applyBorder="1"/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2" fontId="3" fillId="2" borderId="19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165" fontId="2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2" fontId="3" fillId="3" borderId="19" xfId="0" applyNumberFormat="1" applyFont="1" applyFill="1" applyBorder="1" applyAlignment="1">
      <alignment horizontal="center" vertical="center"/>
    </xf>
    <xf numFmtId="2" fontId="3" fillId="3" borderId="21" xfId="0" applyNumberFormat="1" applyFon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3" fontId="4" fillId="0" borderId="38" xfId="0" applyNumberFormat="1" applyFont="1" applyBorder="1" applyAlignment="1">
      <alignment horizontal="right" vertical="center" wrapText="1"/>
    </xf>
    <xf numFmtId="3" fontId="4" fillId="0" borderId="39" xfId="0" applyNumberFormat="1" applyFont="1" applyBorder="1" applyAlignment="1">
      <alignment horizontal="right" vertical="center" wrapText="1"/>
    </xf>
    <xf numFmtId="3" fontId="4" fillId="0" borderId="40" xfId="0" applyNumberFormat="1" applyFont="1" applyBorder="1" applyAlignment="1">
      <alignment horizontal="right" vertical="center" wrapText="1"/>
    </xf>
    <xf numFmtId="0" fontId="28" fillId="0" borderId="44" xfId="0" applyFont="1" applyBorder="1" applyAlignment="1">
      <alignment horizontal="center" vertical="top" wrapText="1"/>
    </xf>
    <xf numFmtId="0" fontId="29" fillId="0" borderId="44" xfId="0" applyFont="1" applyBorder="1" applyAlignment="1">
      <alignment vertical="top" wrapText="1"/>
    </xf>
    <xf numFmtId="0" fontId="16" fillId="0" borderId="0" xfId="0" applyFont="1" applyAlignment="1">
      <alignment wrapText="1"/>
    </xf>
    <xf numFmtId="0" fontId="28" fillId="0" borderId="44" xfId="0" applyFont="1" applyBorder="1" applyAlignment="1">
      <alignment horizontal="right" vertical="top" wrapText="1"/>
    </xf>
    <xf numFmtId="0" fontId="28" fillId="0" borderId="44" xfId="0" applyFont="1" applyBorder="1" applyAlignment="1">
      <alignment horizontal="center" vertical="top" wrapText="1"/>
    </xf>
    <xf numFmtId="0" fontId="16" fillId="0" borderId="0" xfId="0" applyFont="1" applyAlignment="1">
      <alignment horizontal="right" vertical="top" wrapText="1"/>
    </xf>
    <xf numFmtId="1" fontId="16" fillId="0" borderId="0" xfId="0" applyNumberFormat="1" applyFont="1" applyAlignment="1">
      <alignment horizontal="right" vertical="top" wrapText="1"/>
    </xf>
    <xf numFmtId="1" fontId="16" fillId="0" borderId="0" xfId="0" applyNumberFormat="1" applyFont="1" applyAlignment="1">
      <alignment vertical="top" wrapText="1"/>
    </xf>
    <xf numFmtId="0" fontId="29" fillId="0" borderId="44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left" vertical="top" wrapText="1"/>
    </xf>
    <xf numFmtId="2" fontId="29" fillId="0" borderId="44" xfId="0" applyNumberFormat="1" applyFont="1" applyBorder="1" applyAlignment="1">
      <alignment vertical="top" wrapText="1"/>
    </xf>
    <xf numFmtId="0" fontId="29" fillId="0" borderId="44" xfId="0" applyFont="1" applyBorder="1" applyAlignment="1">
      <alignment vertical="top" wrapText="1"/>
    </xf>
    <xf numFmtId="0" fontId="28" fillId="0" borderId="44" xfId="0" applyFont="1" applyBorder="1" applyAlignment="1">
      <alignment vertical="top" wrapText="1"/>
    </xf>
    <xf numFmtId="2" fontId="28" fillId="0" borderId="44" xfId="0" applyNumberFormat="1" applyFont="1" applyBorder="1" applyAlignment="1">
      <alignment vertical="top" wrapText="1"/>
    </xf>
    <xf numFmtId="0" fontId="30" fillId="0" borderId="0" xfId="0" applyFont="1" applyAlignment="1">
      <alignment horizontal="right" vertical="top" wrapText="1"/>
    </xf>
    <xf numFmtId="0" fontId="29" fillId="0" borderId="0" xfId="0" applyFont="1" applyAlignment="1">
      <alignment vertical="top" wrapText="1"/>
    </xf>
    <xf numFmtId="2" fontId="29" fillId="0" borderId="44" xfId="0" applyNumberFormat="1" applyFont="1" applyBorder="1" applyAlignment="1">
      <alignment horizontal="right"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1" fontId="16" fillId="0" borderId="0" xfId="0" applyNumberFormat="1" applyFont="1" applyBorder="1" applyAlignment="1">
      <alignment vertical="top" wrapText="1"/>
    </xf>
    <xf numFmtId="0" fontId="29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wrapText="1"/>
    </xf>
    <xf numFmtId="0" fontId="29" fillId="0" borderId="0" xfId="0" applyFont="1" applyBorder="1" applyAlignment="1">
      <alignment vertical="top" wrapText="1"/>
    </xf>
    <xf numFmtId="0" fontId="16" fillId="0" borderId="44" xfId="0" applyFont="1" applyBorder="1" applyAlignment="1">
      <alignment wrapText="1"/>
    </xf>
    <xf numFmtId="2" fontId="16" fillId="0" borderId="44" xfId="0" applyNumberFormat="1" applyFont="1" applyBorder="1" applyAlignment="1">
      <alignment vertical="top" wrapText="1"/>
    </xf>
    <xf numFmtId="0" fontId="30" fillId="0" borderId="44" xfId="0" applyFont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  <color rgb="FFFFD200"/>
      <color rgb="FFD4A300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39997558519241921"/>
  </sheetPr>
  <dimension ref="A1:WWG293"/>
  <sheetViews>
    <sheetView showGridLines="0" topLeftCell="A268" workbookViewId="0">
      <selection activeCell="C290" sqref="C290"/>
    </sheetView>
  </sheetViews>
  <sheetFormatPr defaultColWidth="0" defaultRowHeight="11.25" zeroHeight="1" x14ac:dyDescent="0.25"/>
  <cols>
    <col min="1" max="1" width="2.85546875" style="1" customWidth="1"/>
    <col min="2" max="2" width="4.7109375" style="1" customWidth="1"/>
    <col min="3" max="3" width="35.140625" style="4" customWidth="1"/>
    <col min="4" max="4" width="8.5703125" style="1" customWidth="1"/>
    <col min="5" max="5" width="11.140625" style="1" customWidth="1"/>
    <col min="6" max="7" width="7.85546875" style="1" customWidth="1"/>
    <col min="8" max="8" width="13.5703125" style="3" customWidth="1"/>
    <col min="9" max="9" width="13.7109375" style="1" customWidth="1"/>
    <col min="10" max="10" width="8.42578125" style="1" customWidth="1"/>
    <col min="11" max="11" width="10" style="1" customWidth="1"/>
    <col min="12" max="12" width="16" style="5" customWidth="1"/>
    <col min="13" max="13" width="16" style="5" bestFit="1" customWidth="1"/>
    <col min="14" max="14" width="14.85546875" style="5" bestFit="1" customWidth="1"/>
    <col min="15" max="15" width="16" style="5" bestFit="1" customWidth="1"/>
    <col min="16" max="16" width="12.7109375" style="171" customWidth="1"/>
    <col min="17" max="17" width="5.140625" style="171" customWidth="1"/>
    <col min="18" max="260" width="9.140625" style="1" hidden="1"/>
    <col min="261" max="261" width="4.28515625" style="1" hidden="1"/>
    <col min="262" max="262" width="32.140625" style="1" hidden="1"/>
    <col min="263" max="263" width="12.5703125" style="1" hidden="1"/>
    <col min="264" max="264" width="7.140625" style="1" hidden="1"/>
    <col min="265" max="265" width="11.28515625" style="1" hidden="1"/>
    <col min="266" max="266" width="10.140625" style="1" hidden="1"/>
    <col min="267" max="267" width="5" style="1" hidden="1"/>
    <col min="268" max="268" width="9.5703125" style="1" hidden="1"/>
    <col min="269" max="269" width="13" style="1" hidden="1"/>
    <col min="270" max="270" width="12.85546875" style="1" hidden="1"/>
    <col min="271" max="271" width="14.85546875" style="1" hidden="1"/>
    <col min="272" max="272" width="14.42578125" style="1" hidden="1"/>
    <col min="273" max="516" width="9.140625" style="1" hidden="1"/>
    <col min="517" max="517" width="4.28515625" style="1" hidden="1"/>
    <col min="518" max="518" width="32.140625" style="1" hidden="1"/>
    <col min="519" max="519" width="12.5703125" style="1" hidden="1"/>
    <col min="520" max="520" width="7.140625" style="1" hidden="1"/>
    <col min="521" max="521" width="11.28515625" style="1" hidden="1"/>
    <col min="522" max="522" width="10.140625" style="1" hidden="1"/>
    <col min="523" max="523" width="5" style="1" hidden="1"/>
    <col min="524" max="524" width="9.5703125" style="1" hidden="1"/>
    <col min="525" max="525" width="13" style="1" hidden="1"/>
    <col min="526" max="526" width="12.85546875" style="1" hidden="1"/>
    <col min="527" max="527" width="14.85546875" style="1" hidden="1"/>
    <col min="528" max="528" width="14.42578125" style="1" hidden="1"/>
    <col min="529" max="772" width="9.140625" style="1" hidden="1"/>
    <col min="773" max="773" width="4.28515625" style="1" hidden="1"/>
    <col min="774" max="774" width="32.140625" style="1" hidden="1"/>
    <col min="775" max="775" width="12.5703125" style="1" hidden="1"/>
    <col min="776" max="776" width="7.140625" style="1" hidden="1"/>
    <col min="777" max="777" width="11.28515625" style="1" hidden="1"/>
    <col min="778" max="778" width="10.140625" style="1" hidden="1"/>
    <col min="779" max="779" width="5" style="1" hidden="1"/>
    <col min="780" max="780" width="9.5703125" style="1" hidden="1"/>
    <col min="781" max="781" width="13" style="1" hidden="1"/>
    <col min="782" max="782" width="12.85546875" style="1" hidden="1"/>
    <col min="783" max="783" width="14.85546875" style="1" hidden="1"/>
    <col min="784" max="784" width="14.42578125" style="1" hidden="1"/>
    <col min="785" max="1028" width="9.140625" style="1" hidden="1"/>
    <col min="1029" max="1029" width="4.28515625" style="1" hidden="1"/>
    <col min="1030" max="1030" width="32.140625" style="1" hidden="1"/>
    <col min="1031" max="1031" width="12.5703125" style="1" hidden="1"/>
    <col min="1032" max="1032" width="7.140625" style="1" hidden="1"/>
    <col min="1033" max="1033" width="11.28515625" style="1" hidden="1"/>
    <col min="1034" max="1034" width="10.140625" style="1" hidden="1"/>
    <col min="1035" max="1035" width="5" style="1" hidden="1"/>
    <col min="1036" max="1036" width="9.5703125" style="1" hidden="1"/>
    <col min="1037" max="1037" width="13" style="1" hidden="1"/>
    <col min="1038" max="1038" width="12.85546875" style="1" hidden="1"/>
    <col min="1039" max="1039" width="14.85546875" style="1" hidden="1"/>
    <col min="1040" max="1040" width="14.42578125" style="1" hidden="1"/>
    <col min="1041" max="1284" width="9.140625" style="1" hidden="1"/>
    <col min="1285" max="1285" width="4.28515625" style="1" hidden="1"/>
    <col min="1286" max="1286" width="32.140625" style="1" hidden="1"/>
    <col min="1287" max="1287" width="12.5703125" style="1" hidden="1"/>
    <col min="1288" max="1288" width="7.140625" style="1" hidden="1"/>
    <col min="1289" max="1289" width="11.28515625" style="1" hidden="1"/>
    <col min="1290" max="1290" width="10.140625" style="1" hidden="1"/>
    <col min="1291" max="1291" width="5" style="1" hidden="1"/>
    <col min="1292" max="1292" width="9.5703125" style="1" hidden="1"/>
    <col min="1293" max="1293" width="13" style="1" hidden="1"/>
    <col min="1294" max="1294" width="12.85546875" style="1" hidden="1"/>
    <col min="1295" max="1295" width="14.85546875" style="1" hidden="1"/>
    <col min="1296" max="1296" width="14.42578125" style="1" hidden="1"/>
    <col min="1297" max="1540" width="9.140625" style="1" hidden="1"/>
    <col min="1541" max="1541" width="4.28515625" style="1" hidden="1"/>
    <col min="1542" max="1542" width="32.140625" style="1" hidden="1"/>
    <col min="1543" max="1543" width="12.5703125" style="1" hidden="1"/>
    <col min="1544" max="1544" width="7.140625" style="1" hidden="1"/>
    <col min="1545" max="1545" width="11.28515625" style="1" hidden="1"/>
    <col min="1546" max="1546" width="10.140625" style="1" hidden="1"/>
    <col min="1547" max="1547" width="5" style="1" hidden="1"/>
    <col min="1548" max="1548" width="9.5703125" style="1" hidden="1"/>
    <col min="1549" max="1549" width="13" style="1" hidden="1"/>
    <col min="1550" max="1550" width="12.85546875" style="1" hidden="1"/>
    <col min="1551" max="1551" width="14.85546875" style="1" hidden="1"/>
    <col min="1552" max="1552" width="14.42578125" style="1" hidden="1"/>
    <col min="1553" max="1796" width="9.140625" style="1" hidden="1"/>
    <col min="1797" max="1797" width="4.28515625" style="1" hidden="1"/>
    <col min="1798" max="1798" width="32.140625" style="1" hidden="1"/>
    <col min="1799" max="1799" width="12.5703125" style="1" hidden="1"/>
    <col min="1800" max="1800" width="7.140625" style="1" hidden="1"/>
    <col min="1801" max="1801" width="11.28515625" style="1" hidden="1"/>
    <col min="1802" max="1802" width="10.140625" style="1" hidden="1"/>
    <col min="1803" max="1803" width="5" style="1" hidden="1"/>
    <col min="1804" max="1804" width="9.5703125" style="1" hidden="1"/>
    <col min="1805" max="1805" width="13" style="1" hidden="1"/>
    <col min="1806" max="1806" width="12.85546875" style="1" hidden="1"/>
    <col min="1807" max="1807" width="14.85546875" style="1" hidden="1"/>
    <col min="1808" max="1808" width="14.42578125" style="1" hidden="1"/>
    <col min="1809" max="2052" width="9.140625" style="1" hidden="1"/>
    <col min="2053" max="2053" width="4.28515625" style="1" hidden="1"/>
    <col min="2054" max="2054" width="32.140625" style="1" hidden="1"/>
    <col min="2055" max="2055" width="12.5703125" style="1" hidden="1"/>
    <col min="2056" max="2056" width="7.140625" style="1" hidden="1"/>
    <col min="2057" max="2057" width="11.28515625" style="1" hidden="1"/>
    <col min="2058" max="2058" width="10.140625" style="1" hidden="1"/>
    <col min="2059" max="2059" width="5" style="1" hidden="1"/>
    <col min="2060" max="2060" width="9.5703125" style="1" hidden="1"/>
    <col min="2061" max="2061" width="13" style="1" hidden="1"/>
    <col min="2062" max="2062" width="12.85546875" style="1" hidden="1"/>
    <col min="2063" max="2063" width="14.85546875" style="1" hidden="1"/>
    <col min="2064" max="2064" width="14.42578125" style="1" hidden="1"/>
    <col min="2065" max="2308" width="9.140625" style="1" hidden="1"/>
    <col min="2309" max="2309" width="4.28515625" style="1" hidden="1"/>
    <col min="2310" max="2310" width="32.140625" style="1" hidden="1"/>
    <col min="2311" max="2311" width="12.5703125" style="1" hidden="1"/>
    <col min="2312" max="2312" width="7.140625" style="1" hidden="1"/>
    <col min="2313" max="2313" width="11.28515625" style="1" hidden="1"/>
    <col min="2314" max="2314" width="10.140625" style="1" hidden="1"/>
    <col min="2315" max="2315" width="5" style="1" hidden="1"/>
    <col min="2316" max="2316" width="9.5703125" style="1" hidden="1"/>
    <col min="2317" max="2317" width="13" style="1" hidden="1"/>
    <col min="2318" max="2318" width="12.85546875" style="1" hidden="1"/>
    <col min="2319" max="2319" width="14.85546875" style="1" hidden="1"/>
    <col min="2320" max="2320" width="14.42578125" style="1" hidden="1"/>
    <col min="2321" max="2564" width="9.140625" style="1" hidden="1"/>
    <col min="2565" max="2565" width="4.28515625" style="1" hidden="1"/>
    <col min="2566" max="2566" width="32.140625" style="1" hidden="1"/>
    <col min="2567" max="2567" width="12.5703125" style="1" hidden="1"/>
    <col min="2568" max="2568" width="7.140625" style="1" hidden="1"/>
    <col min="2569" max="2569" width="11.28515625" style="1" hidden="1"/>
    <col min="2570" max="2570" width="10.140625" style="1" hidden="1"/>
    <col min="2571" max="2571" width="5" style="1" hidden="1"/>
    <col min="2572" max="2572" width="9.5703125" style="1" hidden="1"/>
    <col min="2573" max="2573" width="13" style="1" hidden="1"/>
    <col min="2574" max="2574" width="12.85546875" style="1" hidden="1"/>
    <col min="2575" max="2575" width="14.85546875" style="1" hidden="1"/>
    <col min="2576" max="2576" width="14.42578125" style="1" hidden="1"/>
    <col min="2577" max="2820" width="9.140625" style="1" hidden="1"/>
    <col min="2821" max="2821" width="4.28515625" style="1" hidden="1"/>
    <col min="2822" max="2822" width="32.140625" style="1" hidden="1"/>
    <col min="2823" max="2823" width="12.5703125" style="1" hidden="1"/>
    <col min="2824" max="2824" width="7.140625" style="1" hidden="1"/>
    <col min="2825" max="2825" width="11.28515625" style="1" hidden="1"/>
    <col min="2826" max="2826" width="10.140625" style="1" hidden="1"/>
    <col min="2827" max="2827" width="5" style="1" hidden="1"/>
    <col min="2828" max="2828" width="9.5703125" style="1" hidden="1"/>
    <col min="2829" max="2829" width="13" style="1" hidden="1"/>
    <col min="2830" max="2830" width="12.85546875" style="1" hidden="1"/>
    <col min="2831" max="2831" width="14.85546875" style="1" hidden="1"/>
    <col min="2832" max="2832" width="14.42578125" style="1" hidden="1"/>
    <col min="2833" max="3076" width="9.140625" style="1" hidden="1"/>
    <col min="3077" max="3077" width="4.28515625" style="1" hidden="1"/>
    <col min="3078" max="3078" width="32.140625" style="1" hidden="1"/>
    <col min="3079" max="3079" width="12.5703125" style="1" hidden="1"/>
    <col min="3080" max="3080" width="7.140625" style="1" hidden="1"/>
    <col min="3081" max="3081" width="11.28515625" style="1" hidden="1"/>
    <col min="3082" max="3082" width="10.140625" style="1" hidden="1"/>
    <col min="3083" max="3083" width="5" style="1" hidden="1"/>
    <col min="3084" max="3084" width="9.5703125" style="1" hidden="1"/>
    <col min="3085" max="3085" width="13" style="1" hidden="1"/>
    <col min="3086" max="3086" width="12.85546875" style="1" hidden="1"/>
    <col min="3087" max="3087" width="14.85546875" style="1" hidden="1"/>
    <col min="3088" max="3088" width="14.42578125" style="1" hidden="1"/>
    <col min="3089" max="3332" width="9.140625" style="1" hidden="1"/>
    <col min="3333" max="3333" width="4.28515625" style="1" hidden="1"/>
    <col min="3334" max="3334" width="32.140625" style="1" hidden="1"/>
    <col min="3335" max="3335" width="12.5703125" style="1" hidden="1"/>
    <col min="3336" max="3336" width="7.140625" style="1" hidden="1"/>
    <col min="3337" max="3337" width="11.28515625" style="1" hidden="1"/>
    <col min="3338" max="3338" width="10.140625" style="1" hidden="1"/>
    <col min="3339" max="3339" width="5" style="1" hidden="1"/>
    <col min="3340" max="3340" width="9.5703125" style="1" hidden="1"/>
    <col min="3341" max="3341" width="13" style="1" hidden="1"/>
    <col min="3342" max="3342" width="12.85546875" style="1" hidden="1"/>
    <col min="3343" max="3343" width="14.85546875" style="1" hidden="1"/>
    <col min="3344" max="3344" width="14.42578125" style="1" hidden="1"/>
    <col min="3345" max="3588" width="9.140625" style="1" hidden="1"/>
    <col min="3589" max="3589" width="4.28515625" style="1" hidden="1"/>
    <col min="3590" max="3590" width="32.140625" style="1" hidden="1"/>
    <col min="3591" max="3591" width="12.5703125" style="1" hidden="1"/>
    <col min="3592" max="3592" width="7.140625" style="1" hidden="1"/>
    <col min="3593" max="3593" width="11.28515625" style="1" hidden="1"/>
    <col min="3594" max="3594" width="10.140625" style="1" hidden="1"/>
    <col min="3595" max="3595" width="5" style="1" hidden="1"/>
    <col min="3596" max="3596" width="9.5703125" style="1" hidden="1"/>
    <col min="3597" max="3597" width="13" style="1" hidden="1"/>
    <col min="3598" max="3598" width="12.85546875" style="1" hidden="1"/>
    <col min="3599" max="3599" width="14.85546875" style="1" hidden="1"/>
    <col min="3600" max="3600" width="14.42578125" style="1" hidden="1"/>
    <col min="3601" max="3844" width="9.140625" style="1" hidden="1"/>
    <col min="3845" max="3845" width="4.28515625" style="1" hidden="1"/>
    <col min="3846" max="3846" width="32.140625" style="1" hidden="1"/>
    <col min="3847" max="3847" width="12.5703125" style="1" hidden="1"/>
    <col min="3848" max="3848" width="7.140625" style="1" hidden="1"/>
    <col min="3849" max="3849" width="11.28515625" style="1" hidden="1"/>
    <col min="3850" max="3850" width="10.140625" style="1" hidden="1"/>
    <col min="3851" max="3851" width="5" style="1" hidden="1"/>
    <col min="3852" max="3852" width="9.5703125" style="1" hidden="1"/>
    <col min="3853" max="3853" width="13" style="1" hidden="1"/>
    <col min="3854" max="3854" width="12.85546875" style="1" hidden="1"/>
    <col min="3855" max="3855" width="14.85546875" style="1" hidden="1"/>
    <col min="3856" max="3856" width="14.42578125" style="1" hidden="1"/>
    <col min="3857" max="4100" width="9.140625" style="1" hidden="1"/>
    <col min="4101" max="4101" width="4.28515625" style="1" hidden="1"/>
    <col min="4102" max="4102" width="32.140625" style="1" hidden="1"/>
    <col min="4103" max="4103" width="12.5703125" style="1" hidden="1"/>
    <col min="4104" max="4104" width="7.140625" style="1" hidden="1"/>
    <col min="4105" max="4105" width="11.28515625" style="1" hidden="1"/>
    <col min="4106" max="4106" width="10.140625" style="1" hidden="1"/>
    <col min="4107" max="4107" width="5" style="1" hidden="1"/>
    <col min="4108" max="4108" width="9.5703125" style="1" hidden="1"/>
    <col min="4109" max="4109" width="13" style="1" hidden="1"/>
    <col min="4110" max="4110" width="12.85546875" style="1" hidden="1"/>
    <col min="4111" max="4111" width="14.85546875" style="1" hidden="1"/>
    <col min="4112" max="4112" width="14.42578125" style="1" hidden="1"/>
    <col min="4113" max="4356" width="9.140625" style="1" hidden="1"/>
    <col min="4357" max="4357" width="4.28515625" style="1" hidden="1"/>
    <col min="4358" max="4358" width="32.140625" style="1" hidden="1"/>
    <col min="4359" max="4359" width="12.5703125" style="1" hidden="1"/>
    <col min="4360" max="4360" width="7.140625" style="1" hidden="1"/>
    <col min="4361" max="4361" width="11.28515625" style="1" hidden="1"/>
    <col min="4362" max="4362" width="10.140625" style="1" hidden="1"/>
    <col min="4363" max="4363" width="5" style="1" hidden="1"/>
    <col min="4364" max="4364" width="9.5703125" style="1" hidden="1"/>
    <col min="4365" max="4365" width="13" style="1" hidden="1"/>
    <col min="4366" max="4366" width="12.85546875" style="1" hidden="1"/>
    <col min="4367" max="4367" width="14.85546875" style="1" hidden="1"/>
    <col min="4368" max="4368" width="14.42578125" style="1" hidden="1"/>
    <col min="4369" max="4612" width="9.140625" style="1" hidden="1"/>
    <col min="4613" max="4613" width="4.28515625" style="1" hidden="1"/>
    <col min="4614" max="4614" width="32.140625" style="1" hidden="1"/>
    <col min="4615" max="4615" width="12.5703125" style="1" hidden="1"/>
    <col min="4616" max="4616" width="7.140625" style="1" hidden="1"/>
    <col min="4617" max="4617" width="11.28515625" style="1" hidden="1"/>
    <col min="4618" max="4618" width="10.140625" style="1" hidden="1"/>
    <col min="4619" max="4619" width="5" style="1" hidden="1"/>
    <col min="4620" max="4620" width="9.5703125" style="1" hidden="1"/>
    <col min="4621" max="4621" width="13" style="1" hidden="1"/>
    <col min="4622" max="4622" width="12.85546875" style="1" hidden="1"/>
    <col min="4623" max="4623" width="14.85546875" style="1" hidden="1"/>
    <col min="4624" max="4624" width="14.42578125" style="1" hidden="1"/>
    <col min="4625" max="4868" width="9.140625" style="1" hidden="1"/>
    <col min="4869" max="4869" width="4.28515625" style="1" hidden="1"/>
    <col min="4870" max="4870" width="32.140625" style="1" hidden="1"/>
    <col min="4871" max="4871" width="12.5703125" style="1" hidden="1"/>
    <col min="4872" max="4872" width="7.140625" style="1" hidden="1"/>
    <col min="4873" max="4873" width="11.28515625" style="1" hidden="1"/>
    <col min="4874" max="4874" width="10.140625" style="1" hidden="1"/>
    <col min="4875" max="4875" width="5" style="1" hidden="1"/>
    <col min="4876" max="4876" width="9.5703125" style="1" hidden="1"/>
    <col min="4877" max="4877" width="13" style="1" hidden="1"/>
    <col min="4878" max="4878" width="12.85546875" style="1" hidden="1"/>
    <col min="4879" max="4879" width="14.85546875" style="1" hidden="1"/>
    <col min="4880" max="4880" width="14.42578125" style="1" hidden="1"/>
    <col min="4881" max="5124" width="9.140625" style="1" hidden="1"/>
    <col min="5125" max="5125" width="4.28515625" style="1" hidden="1"/>
    <col min="5126" max="5126" width="32.140625" style="1" hidden="1"/>
    <col min="5127" max="5127" width="12.5703125" style="1" hidden="1"/>
    <col min="5128" max="5128" width="7.140625" style="1" hidden="1"/>
    <col min="5129" max="5129" width="11.28515625" style="1" hidden="1"/>
    <col min="5130" max="5130" width="10.140625" style="1" hidden="1"/>
    <col min="5131" max="5131" width="5" style="1" hidden="1"/>
    <col min="5132" max="5132" width="9.5703125" style="1" hidden="1"/>
    <col min="5133" max="5133" width="13" style="1" hidden="1"/>
    <col min="5134" max="5134" width="12.85546875" style="1" hidden="1"/>
    <col min="5135" max="5135" width="14.85546875" style="1" hidden="1"/>
    <col min="5136" max="5136" width="14.42578125" style="1" hidden="1"/>
    <col min="5137" max="5380" width="9.140625" style="1" hidden="1"/>
    <col min="5381" max="5381" width="4.28515625" style="1" hidden="1"/>
    <col min="5382" max="5382" width="32.140625" style="1" hidden="1"/>
    <col min="5383" max="5383" width="12.5703125" style="1" hidden="1"/>
    <col min="5384" max="5384" width="7.140625" style="1" hidden="1"/>
    <col min="5385" max="5385" width="11.28515625" style="1" hidden="1"/>
    <col min="5386" max="5386" width="10.140625" style="1" hidden="1"/>
    <col min="5387" max="5387" width="5" style="1" hidden="1"/>
    <col min="5388" max="5388" width="9.5703125" style="1" hidden="1"/>
    <col min="5389" max="5389" width="13" style="1" hidden="1"/>
    <col min="5390" max="5390" width="12.85546875" style="1" hidden="1"/>
    <col min="5391" max="5391" width="14.85546875" style="1" hidden="1"/>
    <col min="5392" max="5392" width="14.42578125" style="1" hidden="1"/>
    <col min="5393" max="5636" width="9.140625" style="1" hidden="1"/>
    <col min="5637" max="5637" width="4.28515625" style="1" hidden="1"/>
    <col min="5638" max="5638" width="32.140625" style="1" hidden="1"/>
    <col min="5639" max="5639" width="12.5703125" style="1" hidden="1"/>
    <col min="5640" max="5640" width="7.140625" style="1" hidden="1"/>
    <col min="5641" max="5641" width="11.28515625" style="1" hidden="1"/>
    <col min="5642" max="5642" width="10.140625" style="1" hidden="1"/>
    <col min="5643" max="5643" width="5" style="1" hidden="1"/>
    <col min="5644" max="5644" width="9.5703125" style="1" hidden="1"/>
    <col min="5645" max="5645" width="13" style="1" hidden="1"/>
    <col min="5646" max="5646" width="12.85546875" style="1" hidden="1"/>
    <col min="5647" max="5647" width="14.85546875" style="1" hidden="1"/>
    <col min="5648" max="5648" width="14.42578125" style="1" hidden="1"/>
    <col min="5649" max="5892" width="9.140625" style="1" hidden="1"/>
    <col min="5893" max="5893" width="4.28515625" style="1" hidden="1"/>
    <col min="5894" max="5894" width="32.140625" style="1" hidden="1"/>
    <col min="5895" max="5895" width="12.5703125" style="1" hidden="1"/>
    <col min="5896" max="5896" width="7.140625" style="1" hidden="1"/>
    <col min="5897" max="5897" width="11.28515625" style="1" hidden="1"/>
    <col min="5898" max="5898" width="10.140625" style="1" hidden="1"/>
    <col min="5899" max="5899" width="5" style="1" hidden="1"/>
    <col min="5900" max="5900" width="9.5703125" style="1" hidden="1"/>
    <col min="5901" max="5901" width="13" style="1" hidden="1"/>
    <col min="5902" max="5902" width="12.85546875" style="1" hidden="1"/>
    <col min="5903" max="5903" width="14.85546875" style="1" hidden="1"/>
    <col min="5904" max="5904" width="14.42578125" style="1" hidden="1"/>
    <col min="5905" max="6148" width="9.140625" style="1" hidden="1"/>
    <col min="6149" max="6149" width="4.28515625" style="1" hidden="1"/>
    <col min="6150" max="6150" width="32.140625" style="1" hidden="1"/>
    <col min="6151" max="6151" width="12.5703125" style="1" hidden="1"/>
    <col min="6152" max="6152" width="7.140625" style="1" hidden="1"/>
    <col min="6153" max="6153" width="11.28515625" style="1" hidden="1"/>
    <col min="6154" max="6154" width="10.140625" style="1" hidden="1"/>
    <col min="6155" max="6155" width="5" style="1" hidden="1"/>
    <col min="6156" max="6156" width="9.5703125" style="1" hidden="1"/>
    <col min="6157" max="6157" width="13" style="1" hidden="1"/>
    <col min="6158" max="6158" width="12.85546875" style="1" hidden="1"/>
    <col min="6159" max="6159" width="14.85546875" style="1" hidden="1"/>
    <col min="6160" max="6160" width="14.42578125" style="1" hidden="1"/>
    <col min="6161" max="6404" width="9.140625" style="1" hidden="1"/>
    <col min="6405" max="6405" width="4.28515625" style="1" hidden="1"/>
    <col min="6406" max="6406" width="32.140625" style="1" hidden="1"/>
    <col min="6407" max="6407" width="12.5703125" style="1" hidden="1"/>
    <col min="6408" max="6408" width="7.140625" style="1" hidden="1"/>
    <col min="6409" max="6409" width="11.28515625" style="1" hidden="1"/>
    <col min="6410" max="6410" width="10.140625" style="1" hidden="1"/>
    <col min="6411" max="6411" width="5" style="1" hidden="1"/>
    <col min="6412" max="6412" width="9.5703125" style="1" hidden="1"/>
    <col min="6413" max="6413" width="13" style="1" hidden="1"/>
    <col min="6414" max="6414" width="12.85546875" style="1" hidden="1"/>
    <col min="6415" max="6415" width="14.85546875" style="1" hidden="1"/>
    <col min="6416" max="6416" width="14.42578125" style="1" hidden="1"/>
    <col min="6417" max="6660" width="9.140625" style="1" hidden="1"/>
    <col min="6661" max="6661" width="4.28515625" style="1" hidden="1"/>
    <col min="6662" max="6662" width="32.140625" style="1" hidden="1"/>
    <col min="6663" max="6663" width="12.5703125" style="1" hidden="1"/>
    <col min="6664" max="6664" width="7.140625" style="1" hidden="1"/>
    <col min="6665" max="6665" width="11.28515625" style="1" hidden="1"/>
    <col min="6666" max="6666" width="10.140625" style="1" hidden="1"/>
    <col min="6667" max="6667" width="5" style="1" hidden="1"/>
    <col min="6668" max="6668" width="9.5703125" style="1" hidden="1"/>
    <col min="6669" max="6669" width="13" style="1" hidden="1"/>
    <col min="6670" max="6670" width="12.85546875" style="1" hidden="1"/>
    <col min="6671" max="6671" width="14.85546875" style="1" hidden="1"/>
    <col min="6672" max="6672" width="14.42578125" style="1" hidden="1"/>
    <col min="6673" max="6916" width="9.140625" style="1" hidden="1"/>
    <col min="6917" max="6917" width="4.28515625" style="1" hidden="1"/>
    <col min="6918" max="6918" width="32.140625" style="1" hidden="1"/>
    <col min="6919" max="6919" width="12.5703125" style="1" hidden="1"/>
    <col min="6920" max="6920" width="7.140625" style="1" hidden="1"/>
    <col min="6921" max="6921" width="11.28515625" style="1" hidden="1"/>
    <col min="6922" max="6922" width="10.140625" style="1" hidden="1"/>
    <col min="6923" max="6923" width="5" style="1" hidden="1"/>
    <col min="6924" max="6924" width="9.5703125" style="1" hidden="1"/>
    <col min="6925" max="6925" width="13" style="1" hidden="1"/>
    <col min="6926" max="6926" width="12.85546875" style="1" hidden="1"/>
    <col min="6927" max="6927" width="14.85546875" style="1" hidden="1"/>
    <col min="6928" max="6928" width="14.42578125" style="1" hidden="1"/>
    <col min="6929" max="7172" width="9.140625" style="1" hidden="1"/>
    <col min="7173" max="7173" width="4.28515625" style="1" hidden="1"/>
    <col min="7174" max="7174" width="32.140625" style="1" hidden="1"/>
    <col min="7175" max="7175" width="12.5703125" style="1" hidden="1"/>
    <col min="7176" max="7176" width="7.140625" style="1" hidden="1"/>
    <col min="7177" max="7177" width="11.28515625" style="1" hidden="1"/>
    <col min="7178" max="7178" width="10.140625" style="1" hidden="1"/>
    <col min="7179" max="7179" width="5" style="1" hidden="1"/>
    <col min="7180" max="7180" width="9.5703125" style="1" hidden="1"/>
    <col min="7181" max="7181" width="13" style="1" hidden="1"/>
    <col min="7182" max="7182" width="12.85546875" style="1" hidden="1"/>
    <col min="7183" max="7183" width="14.85546875" style="1" hidden="1"/>
    <col min="7184" max="7184" width="14.42578125" style="1" hidden="1"/>
    <col min="7185" max="7428" width="9.140625" style="1" hidden="1"/>
    <col min="7429" max="7429" width="4.28515625" style="1" hidden="1"/>
    <col min="7430" max="7430" width="32.140625" style="1" hidden="1"/>
    <col min="7431" max="7431" width="12.5703125" style="1" hidden="1"/>
    <col min="7432" max="7432" width="7.140625" style="1" hidden="1"/>
    <col min="7433" max="7433" width="11.28515625" style="1" hidden="1"/>
    <col min="7434" max="7434" width="10.140625" style="1" hidden="1"/>
    <col min="7435" max="7435" width="5" style="1" hidden="1"/>
    <col min="7436" max="7436" width="9.5703125" style="1" hidden="1"/>
    <col min="7437" max="7437" width="13" style="1" hidden="1"/>
    <col min="7438" max="7438" width="12.85546875" style="1" hidden="1"/>
    <col min="7439" max="7439" width="14.85546875" style="1" hidden="1"/>
    <col min="7440" max="7440" width="14.42578125" style="1" hidden="1"/>
    <col min="7441" max="7684" width="9.140625" style="1" hidden="1"/>
    <col min="7685" max="7685" width="4.28515625" style="1" hidden="1"/>
    <col min="7686" max="7686" width="32.140625" style="1" hidden="1"/>
    <col min="7687" max="7687" width="12.5703125" style="1" hidden="1"/>
    <col min="7688" max="7688" width="7.140625" style="1" hidden="1"/>
    <col min="7689" max="7689" width="11.28515625" style="1" hidden="1"/>
    <col min="7690" max="7690" width="10.140625" style="1" hidden="1"/>
    <col min="7691" max="7691" width="5" style="1" hidden="1"/>
    <col min="7692" max="7692" width="9.5703125" style="1" hidden="1"/>
    <col min="7693" max="7693" width="13" style="1" hidden="1"/>
    <col min="7694" max="7694" width="12.85546875" style="1" hidden="1"/>
    <col min="7695" max="7695" width="14.85546875" style="1" hidden="1"/>
    <col min="7696" max="7696" width="14.42578125" style="1" hidden="1"/>
    <col min="7697" max="7940" width="9.140625" style="1" hidden="1"/>
    <col min="7941" max="7941" width="4.28515625" style="1" hidden="1"/>
    <col min="7942" max="7942" width="32.140625" style="1" hidden="1"/>
    <col min="7943" max="7943" width="12.5703125" style="1" hidden="1"/>
    <col min="7944" max="7944" width="7.140625" style="1" hidden="1"/>
    <col min="7945" max="7945" width="11.28515625" style="1" hidden="1"/>
    <col min="7946" max="7946" width="10.140625" style="1" hidden="1"/>
    <col min="7947" max="7947" width="5" style="1" hidden="1"/>
    <col min="7948" max="7948" width="9.5703125" style="1" hidden="1"/>
    <col min="7949" max="7949" width="13" style="1" hidden="1"/>
    <col min="7950" max="7950" width="12.85546875" style="1" hidden="1"/>
    <col min="7951" max="7951" width="14.85546875" style="1" hidden="1"/>
    <col min="7952" max="7952" width="14.42578125" style="1" hidden="1"/>
    <col min="7953" max="8196" width="9.140625" style="1" hidden="1"/>
    <col min="8197" max="8197" width="4.28515625" style="1" hidden="1"/>
    <col min="8198" max="8198" width="32.140625" style="1" hidden="1"/>
    <col min="8199" max="8199" width="12.5703125" style="1" hidden="1"/>
    <col min="8200" max="8200" width="7.140625" style="1" hidden="1"/>
    <col min="8201" max="8201" width="11.28515625" style="1" hidden="1"/>
    <col min="8202" max="8202" width="10.140625" style="1" hidden="1"/>
    <col min="8203" max="8203" width="5" style="1" hidden="1"/>
    <col min="8204" max="8204" width="9.5703125" style="1" hidden="1"/>
    <col min="8205" max="8205" width="13" style="1" hidden="1"/>
    <col min="8206" max="8206" width="12.85546875" style="1" hidden="1"/>
    <col min="8207" max="8207" width="14.85546875" style="1" hidden="1"/>
    <col min="8208" max="8208" width="14.42578125" style="1" hidden="1"/>
    <col min="8209" max="8452" width="9.140625" style="1" hidden="1"/>
    <col min="8453" max="8453" width="4.28515625" style="1" hidden="1"/>
    <col min="8454" max="8454" width="32.140625" style="1" hidden="1"/>
    <col min="8455" max="8455" width="12.5703125" style="1" hidden="1"/>
    <col min="8456" max="8456" width="7.140625" style="1" hidden="1"/>
    <col min="8457" max="8457" width="11.28515625" style="1" hidden="1"/>
    <col min="8458" max="8458" width="10.140625" style="1" hidden="1"/>
    <col min="8459" max="8459" width="5" style="1" hidden="1"/>
    <col min="8460" max="8460" width="9.5703125" style="1" hidden="1"/>
    <col min="8461" max="8461" width="13" style="1" hidden="1"/>
    <col min="8462" max="8462" width="12.85546875" style="1" hidden="1"/>
    <col min="8463" max="8463" width="14.85546875" style="1" hidden="1"/>
    <col min="8464" max="8464" width="14.42578125" style="1" hidden="1"/>
    <col min="8465" max="8708" width="9.140625" style="1" hidden="1"/>
    <col min="8709" max="8709" width="4.28515625" style="1" hidden="1"/>
    <col min="8710" max="8710" width="32.140625" style="1" hidden="1"/>
    <col min="8711" max="8711" width="12.5703125" style="1" hidden="1"/>
    <col min="8712" max="8712" width="7.140625" style="1" hidden="1"/>
    <col min="8713" max="8713" width="11.28515625" style="1" hidden="1"/>
    <col min="8714" max="8714" width="10.140625" style="1" hidden="1"/>
    <col min="8715" max="8715" width="5" style="1" hidden="1"/>
    <col min="8716" max="8716" width="9.5703125" style="1" hidden="1"/>
    <col min="8717" max="8717" width="13" style="1" hidden="1"/>
    <col min="8718" max="8718" width="12.85546875" style="1" hidden="1"/>
    <col min="8719" max="8719" width="14.85546875" style="1" hidden="1"/>
    <col min="8720" max="8720" width="14.42578125" style="1" hidden="1"/>
    <col min="8721" max="8964" width="9.140625" style="1" hidden="1"/>
    <col min="8965" max="8965" width="4.28515625" style="1" hidden="1"/>
    <col min="8966" max="8966" width="32.140625" style="1" hidden="1"/>
    <col min="8967" max="8967" width="12.5703125" style="1" hidden="1"/>
    <col min="8968" max="8968" width="7.140625" style="1" hidden="1"/>
    <col min="8969" max="8969" width="11.28515625" style="1" hidden="1"/>
    <col min="8970" max="8970" width="10.140625" style="1" hidden="1"/>
    <col min="8971" max="8971" width="5" style="1" hidden="1"/>
    <col min="8972" max="8972" width="9.5703125" style="1" hidden="1"/>
    <col min="8973" max="8973" width="13" style="1" hidden="1"/>
    <col min="8974" max="8974" width="12.85546875" style="1" hidden="1"/>
    <col min="8975" max="8975" width="14.85546875" style="1" hidden="1"/>
    <col min="8976" max="8976" width="14.42578125" style="1" hidden="1"/>
    <col min="8977" max="9220" width="9.140625" style="1" hidden="1"/>
    <col min="9221" max="9221" width="4.28515625" style="1" hidden="1"/>
    <col min="9222" max="9222" width="32.140625" style="1" hidden="1"/>
    <col min="9223" max="9223" width="12.5703125" style="1" hidden="1"/>
    <col min="9224" max="9224" width="7.140625" style="1" hidden="1"/>
    <col min="9225" max="9225" width="11.28515625" style="1" hidden="1"/>
    <col min="9226" max="9226" width="10.140625" style="1" hidden="1"/>
    <col min="9227" max="9227" width="5" style="1" hidden="1"/>
    <col min="9228" max="9228" width="9.5703125" style="1" hidden="1"/>
    <col min="9229" max="9229" width="13" style="1" hidden="1"/>
    <col min="9230" max="9230" width="12.85546875" style="1" hidden="1"/>
    <col min="9231" max="9231" width="14.85546875" style="1" hidden="1"/>
    <col min="9232" max="9232" width="14.42578125" style="1" hidden="1"/>
    <col min="9233" max="9476" width="9.140625" style="1" hidden="1"/>
    <col min="9477" max="9477" width="4.28515625" style="1" hidden="1"/>
    <col min="9478" max="9478" width="32.140625" style="1" hidden="1"/>
    <col min="9479" max="9479" width="12.5703125" style="1" hidden="1"/>
    <col min="9480" max="9480" width="7.140625" style="1" hidden="1"/>
    <col min="9481" max="9481" width="11.28515625" style="1" hidden="1"/>
    <col min="9482" max="9482" width="10.140625" style="1" hidden="1"/>
    <col min="9483" max="9483" width="5" style="1" hidden="1"/>
    <col min="9484" max="9484" width="9.5703125" style="1" hidden="1"/>
    <col min="9485" max="9485" width="13" style="1" hidden="1"/>
    <col min="9486" max="9486" width="12.85546875" style="1" hidden="1"/>
    <col min="9487" max="9487" width="14.85546875" style="1" hidden="1"/>
    <col min="9488" max="9488" width="14.42578125" style="1" hidden="1"/>
    <col min="9489" max="9732" width="9.140625" style="1" hidden="1"/>
    <col min="9733" max="9733" width="4.28515625" style="1" hidden="1"/>
    <col min="9734" max="9734" width="32.140625" style="1" hidden="1"/>
    <col min="9735" max="9735" width="12.5703125" style="1" hidden="1"/>
    <col min="9736" max="9736" width="7.140625" style="1" hidden="1"/>
    <col min="9737" max="9737" width="11.28515625" style="1" hidden="1"/>
    <col min="9738" max="9738" width="10.140625" style="1" hidden="1"/>
    <col min="9739" max="9739" width="5" style="1" hidden="1"/>
    <col min="9740" max="9740" width="9.5703125" style="1" hidden="1"/>
    <col min="9741" max="9741" width="13" style="1" hidden="1"/>
    <col min="9742" max="9742" width="12.85546875" style="1" hidden="1"/>
    <col min="9743" max="9743" width="14.85546875" style="1" hidden="1"/>
    <col min="9744" max="9744" width="14.42578125" style="1" hidden="1"/>
    <col min="9745" max="9988" width="9.140625" style="1" hidden="1"/>
    <col min="9989" max="9989" width="4.28515625" style="1" hidden="1"/>
    <col min="9990" max="9990" width="32.140625" style="1" hidden="1"/>
    <col min="9991" max="9991" width="12.5703125" style="1" hidden="1"/>
    <col min="9992" max="9992" width="7.140625" style="1" hidden="1"/>
    <col min="9993" max="9993" width="11.28515625" style="1" hidden="1"/>
    <col min="9994" max="9994" width="10.140625" style="1" hidden="1"/>
    <col min="9995" max="9995" width="5" style="1" hidden="1"/>
    <col min="9996" max="9996" width="9.5703125" style="1" hidden="1"/>
    <col min="9997" max="9997" width="13" style="1" hidden="1"/>
    <col min="9998" max="9998" width="12.85546875" style="1" hidden="1"/>
    <col min="9999" max="9999" width="14.85546875" style="1" hidden="1"/>
    <col min="10000" max="10000" width="14.42578125" style="1" hidden="1"/>
    <col min="10001" max="10244" width="9.140625" style="1" hidden="1"/>
    <col min="10245" max="10245" width="4.28515625" style="1" hidden="1"/>
    <col min="10246" max="10246" width="32.140625" style="1" hidden="1"/>
    <col min="10247" max="10247" width="12.5703125" style="1" hidden="1"/>
    <col min="10248" max="10248" width="7.140625" style="1" hidden="1"/>
    <col min="10249" max="10249" width="11.28515625" style="1" hidden="1"/>
    <col min="10250" max="10250" width="10.140625" style="1" hidden="1"/>
    <col min="10251" max="10251" width="5" style="1" hidden="1"/>
    <col min="10252" max="10252" width="9.5703125" style="1" hidden="1"/>
    <col min="10253" max="10253" width="13" style="1" hidden="1"/>
    <col min="10254" max="10254" width="12.85546875" style="1" hidden="1"/>
    <col min="10255" max="10255" width="14.85546875" style="1" hidden="1"/>
    <col min="10256" max="10256" width="14.42578125" style="1" hidden="1"/>
    <col min="10257" max="10500" width="9.140625" style="1" hidden="1"/>
    <col min="10501" max="10501" width="4.28515625" style="1" hidden="1"/>
    <col min="10502" max="10502" width="32.140625" style="1" hidden="1"/>
    <col min="10503" max="10503" width="12.5703125" style="1" hidden="1"/>
    <col min="10504" max="10504" width="7.140625" style="1" hidden="1"/>
    <col min="10505" max="10505" width="11.28515625" style="1" hidden="1"/>
    <col min="10506" max="10506" width="10.140625" style="1" hidden="1"/>
    <col min="10507" max="10507" width="5" style="1" hidden="1"/>
    <col min="10508" max="10508" width="9.5703125" style="1" hidden="1"/>
    <col min="10509" max="10509" width="13" style="1" hidden="1"/>
    <col min="10510" max="10510" width="12.85546875" style="1" hidden="1"/>
    <col min="10511" max="10511" width="14.85546875" style="1" hidden="1"/>
    <col min="10512" max="10512" width="14.42578125" style="1" hidden="1"/>
    <col min="10513" max="10756" width="9.140625" style="1" hidden="1"/>
    <col min="10757" max="10757" width="4.28515625" style="1" hidden="1"/>
    <col min="10758" max="10758" width="32.140625" style="1" hidden="1"/>
    <col min="10759" max="10759" width="12.5703125" style="1" hidden="1"/>
    <col min="10760" max="10760" width="7.140625" style="1" hidden="1"/>
    <col min="10761" max="10761" width="11.28515625" style="1" hidden="1"/>
    <col min="10762" max="10762" width="10.140625" style="1" hidden="1"/>
    <col min="10763" max="10763" width="5" style="1" hidden="1"/>
    <col min="10764" max="10764" width="9.5703125" style="1" hidden="1"/>
    <col min="10765" max="10765" width="13" style="1" hidden="1"/>
    <col min="10766" max="10766" width="12.85546875" style="1" hidden="1"/>
    <col min="10767" max="10767" width="14.85546875" style="1" hidden="1"/>
    <col min="10768" max="10768" width="14.42578125" style="1" hidden="1"/>
    <col min="10769" max="11012" width="9.140625" style="1" hidden="1"/>
    <col min="11013" max="11013" width="4.28515625" style="1" hidden="1"/>
    <col min="11014" max="11014" width="32.140625" style="1" hidden="1"/>
    <col min="11015" max="11015" width="12.5703125" style="1" hidden="1"/>
    <col min="11016" max="11016" width="7.140625" style="1" hidden="1"/>
    <col min="11017" max="11017" width="11.28515625" style="1" hidden="1"/>
    <col min="11018" max="11018" width="10.140625" style="1" hidden="1"/>
    <col min="11019" max="11019" width="5" style="1" hidden="1"/>
    <col min="11020" max="11020" width="9.5703125" style="1" hidden="1"/>
    <col min="11021" max="11021" width="13" style="1" hidden="1"/>
    <col min="11022" max="11022" width="12.85546875" style="1" hidden="1"/>
    <col min="11023" max="11023" width="14.85546875" style="1" hidden="1"/>
    <col min="11024" max="11024" width="14.42578125" style="1" hidden="1"/>
    <col min="11025" max="11268" width="9.140625" style="1" hidden="1"/>
    <col min="11269" max="11269" width="4.28515625" style="1" hidden="1"/>
    <col min="11270" max="11270" width="32.140625" style="1" hidden="1"/>
    <col min="11271" max="11271" width="12.5703125" style="1" hidden="1"/>
    <col min="11272" max="11272" width="7.140625" style="1" hidden="1"/>
    <col min="11273" max="11273" width="11.28515625" style="1" hidden="1"/>
    <col min="11274" max="11274" width="10.140625" style="1" hidden="1"/>
    <col min="11275" max="11275" width="5" style="1" hidden="1"/>
    <col min="11276" max="11276" width="9.5703125" style="1" hidden="1"/>
    <col min="11277" max="11277" width="13" style="1" hidden="1"/>
    <col min="11278" max="11278" width="12.85546875" style="1" hidden="1"/>
    <col min="11279" max="11279" width="14.85546875" style="1" hidden="1"/>
    <col min="11280" max="11280" width="14.42578125" style="1" hidden="1"/>
    <col min="11281" max="11524" width="9.140625" style="1" hidden="1"/>
    <col min="11525" max="11525" width="4.28515625" style="1" hidden="1"/>
    <col min="11526" max="11526" width="32.140625" style="1" hidden="1"/>
    <col min="11527" max="11527" width="12.5703125" style="1" hidden="1"/>
    <col min="11528" max="11528" width="7.140625" style="1" hidden="1"/>
    <col min="11529" max="11529" width="11.28515625" style="1" hidden="1"/>
    <col min="11530" max="11530" width="10.140625" style="1" hidden="1"/>
    <col min="11531" max="11531" width="5" style="1" hidden="1"/>
    <col min="11532" max="11532" width="9.5703125" style="1" hidden="1"/>
    <col min="11533" max="11533" width="13" style="1" hidden="1"/>
    <col min="11534" max="11534" width="12.85546875" style="1" hidden="1"/>
    <col min="11535" max="11535" width="14.85546875" style="1" hidden="1"/>
    <col min="11536" max="11536" width="14.42578125" style="1" hidden="1"/>
    <col min="11537" max="11780" width="9.140625" style="1" hidden="1"/>
    <col min="11781" max="11781" width="4.28515625" style="1" hidden="1"/>
    <col min="11782" max="11782" width="32.140625" style="1" hidden="1"/>
    <col min="11783" max="11783" width="12.5703125" style="1" hidden="1"/>
    <col min="11784" max="11784" width="7.140625" style="1" hidden="1"/>
    <col min="11785" max="11785" width="11.28515625" style="1" hidden="1"/>
    <col min="11786" max="11786" width="10.140625" style="1" hidden="1"/>
    <col min="11787" max="11787" width="5" style="1" hidden="1"/>
    <col min="11788" max="11788" width="9.5703125" style="1" hidden="1"/>
    <col min="11789" max="11789" width="13" style="1" hidden="1"/>
    <col min="11790" max="11790" width="12.85546875" style="1" hidden="1"/>
    <col min="11791" max="11791" width="14.85546875" style="1" hidden="1"/>
    <col min="11792" max="11792" width="14.42578125" style="1" hidden="1"/>
    <col min="11793" max="12036" width="9.140625" style="1" hidden="1"/>
    <col min="12037" max="12037" width="4.28515625" style="1" hidden="1"/>
    <col min="12038" max="12038" width="32.140625" style="1" hidden="1"/>
    <col min="12039" max="12039" width="12.5703125" style="1" hidden="1"/>
    <col min="12040" max="12040" width="7.140625" style="1" hidden="1"/>
    <col min="12041" max="12041" width="11.28515625" style="1" hidden="1"/>
    <col min="12042" max="12042" width="10.140625" style="1" hidden="1"/>
    <col min="12043" max="12043" width="5" style="1" hidden="1"/>
    <col min="12044" max="12044" width="9.5703125" style="1" hidden="1"/>
    <col min="12045" max="12045" width="13" style="1" hidden="1"/>
    <col min="12046" max="12046" width="12.85546875" style="1" hidden="1"/>
    <col min="12047" max="12047" width="14.85546875" style="1" hidden="1"/>
    <col min="12048" max="12048" width="14.42578125" style="1" hidden="1"/>
    <col min="12049" max="12292" width="9.140625" style="1" hidden="1"/>
    <col min="12293" max="12293" width="4.28515625" style="1" hidden="1"/>
    <col min="12294" max="12294" width="32.140625" style="1" hidden="1"/>
    <col min="12295" max="12295" width="12.5703125" style="1" hidden="1"/>
    <col min="12296" max="12296" width="7.140625" style="1" hidden="1"/>
    <col min="12297" max="12297" width="11.28515625" style="1" hidden="1"/>
    <col min="12298" max="12298" width="10.140625" style="1" hidden="1"/>
    <col min="12299" max="12299" width="5" style="1" hidden="1"/>
    <col min="12300" max="12300" width="9.5703125" style="1" hidden="1"/>
    <col min="12301" max="12301" width="13" style="1" hidden="1"/>
    <col min="12302" max="12302" width="12.85546875" style="1" hidden="1"/>
    <col min="12303" max="12303" width="14.85546875" style="1" hidden="1"/>
    <col min="12304" max="12304" width="14.42578125" style="1" hidden="1"/>
    <col min="12305" max="12548" width="9.140625" style="1" hidden="1"/>
    <col min="12549" max="12549" width="4.28515625" style="1" hidden="1"/>
    <col min="12550" max="12550" width="32.140625" style="1" hidden="1"/>
    <col min="12551" max="12551" width="12.5703125" style="1" hidden="1"/>
    <col min="12552" max="12552" width="7.140625" style="1" hidden="1"/>
    <col min="12553" max="12553" width="11.28515625" style="1" hidden="1"/>
    <col min="12554" max="12554" width="10.140625" style="1" hidden="1"/>
    <col min="12555" max="12555" width="5" style="1" hidden="1"/>
    <col min="12556" max="12556" width="9.5703125" style="1" hidden="1"/>
    <col min="12557" max="12557" width="13" style="1" hidden="1"/>
    <col min="12558" max="12558" width="12.85546875" style="1" hidden="1"/>
    <col min="12559" max="12559" width="14.85546875" style="1" hidden="1"/>
    <col min="12560" max="12560" width="14.42578125" style="1" hidden="1"/>
    <col min="12561" max="12804" width="9.140625" style="1" hidden="1"/>
    <col min="12805" max="12805" width="4.28515625" style="1" hidden="1"/>
    <col min="12806" max="12806" width="32.140625" style="1" hidden="1"/>
    <col min="12807" max="12807" width="12.5703125" style="1" hidden="1"/>
    <col min="12808" max="12808" width="7.140625" style="1" hidden="1"/>
    <col min="12809" max="12809" width="11.28515625" style="1" hidden="1"/>
    <col min="12810" max="12810" width="10.140625" style="1" hidden="1"/>
    <col min="12811" max="12811" width="5" style="1" hidden="1"/>
    <col min="12812" max="12812" width="9.5703125" style="1" hidden="1"/>
    <col min="12813" max="12813" width="13" style="1" hidden="1"/>
    <col min="12814" max="12814" width="12.85546875" style="1" hidden="1"/>
    <col min="12815" max="12815" width="14.85546875" style="1" hidden="1"/>
    <col min="12816" max="12816" width="14.42578125" style="1" hidden="1"/>
    <col min="12817" max="13060" width="9.140625" style="1" hidden="1"/>
    <col min="13061" max="13061" width="4.28515625" style="1" hidden="1"/>
    <col min="13062" max="13062" width="32.140625" style="1" hidden="1"/>
    <col min="13063" max="13063" width="12.5703125" style="1" hidden="1"/>
    <col min="13064" max="13064" width="7.140625" style="1" hidden="1"/>
    <col min="13065" max="13065" width="11.28515625" style="1" hidden="1"/>
    <col min="13066" max="13066" width="10.140625" style="1" hidden="1"/>
    <col min="13067" max="13067" width="5" style="1" hidden="1"/>
    <col min="13068" max="13068" width="9.5703125" style="1" hidden="1"/>
    <col min="13069" max="13069" width="13" style="1" hidden="1"/>
    <col min="13070" max="13070" width="12.85546875" style="1" hidden="1"/>
    <col min="13071" max="13071" width="14.85546875" style="1" hidden="1"/>
    <col min="13072" max="13072" width="14.42578125" style="1" hidden="1"/>
    <col min="13073" max="13316" width="9.140625" style="1" hidden="1"/>
    <col min="13317" max="13317" width="4.28515625" style="1" hidden="1"/>
    <col min="13318" max="13318" width="32.140625" style="1" hidden="1"/>
    <col min="13319" max="13319" width="12.5703125" style="1" hidden="1"/>
    <col min="13320" max="13320" width="7.140625" style="1" hidden="1"/>
    <col min="13321" max="13321" width="11.28515625" style="1" hidden="1"/>
    <col min="13322" max="13322" width="10.140625" style="1" hidden="1"/>
    <col min="13323" max="13323" width="5" style="1" hidden="1"/>
    <col min="13324" max="13324" width="9.5703125" style="1" hidden="1"/>
    <col min="13325" max="13325" width="13" style="1" hidden="1"/>
    <col min="13326" max="13326" width="12.85546875" style="1" hidden="1"/>
    <col min="13327" max="13327" width="14.85546875" style="1" hidden="1"/>
    <col min="13328" max="13328" width="14.42578125" style="1" hidden="1"/>
    <col min="13329" max="13572" width="9.140625" style="1" hidden="1"/>
    <col min="13573" max="13573" width="4.28515625" style="1" hidden="1"/>
    <col min="13574" max="13574" width="32.140625" style="1" hidden="1"/>
    <col min="13575" max="13575" width="12.5703125" style="1" hidden="1"/>
    <col min="13576" max="13576" width="7.140625" style="1" hidden="1"/>
    <col min="13577" max="13577" width="11.28515625" style="1" hidden="1"/>
    <col min="13578" max="13578" width="10.140625" style="1" hidden="1"/>
    <col min="13579" max="13579" width="5" style="1" hidden="1"/>
    <col min="13580" max="13580" width="9.5703125" style="1" hidden="1"/>
    <col min="13581" max="13581" width="13" style="1" hidden="1"/>
    <col min="13582" max="13582" width="12.85546875" style="1" hidden="1"/>
    <col min="13583" max="13583" width="14.85546875" style="1" hidden="1"/>
    <col min="13584" max="13584" width="14.42578125" style="1" hidden="1"/>
    <col min="13585" max="13828" width="9.140625" style="1" hidden="1"/>
    <col min="13829" max="13829" width="4.28515625" style="1" hidden="1"/>
    <col min="13830" max="13830" width="32.140625" style="1" hidden="1"/>
    <col min="13831" max="13831" width="12.5703125" style="1" hidden="1"/>
    <col min="13832" max="13832" width="7.140625" style="1" hidden="1"/>
    <col min="13833" max="13833" width="11.28515625" style="1" hidden="1"/>
    <col min="13834" max="13834" width="10.140625" style="1" hidden="1"/>
    <col min="13835" max="13835" width="5" style="1" hidden="1"/>
    <col min="13836" max="13836" width="9.5703125" style="1" hidden="1"/>
    <col min="13837" max="13837" width="13" style="1" hidden="1"/>
    <col min="13838" max="13838" width="12.85546875" style="1" hidden="1"/>
    <col min="13839" max="13839" width="14.85546875" style="1" hidden="1"/>
    <col min="13840" max="13840" width="14.42578125" style="1" hidden="1"/>
    <col min="13841" max="14084" width="9.140625" style="1" hidden="1"/>
    <col min="14085" max="14085" width="4.28515625" style="1" hidden="1"/>
    <col min="14086" max="14086" width="32.140625" style="1" hidden="1"/>
    <col min="14087" max="14087" width="12.5703125" style="1" hidden="1"/>
    <col min="14088" max="14088" width="7.140625" style="1" hidden="1"/>
    <col min="14089" max="14089" width="11.28515625" style="1" hidden="1"/>
    <col min="14090" max="14090" width="10.140625" style="1" hidden="1"/>
    <col min="14091" max="14091" width="5" style="1" hidden="1"/>
    <col min="14092" max="14092" width="9.5703125" style="1" hidden="1"/>
    <col min="14093" max="14093" width="13" style="1" hidden="1"/>
    <col min="14094" max="14094" width="12.85546875" style="1" hidden="1"/>
    <col min="14095" max="14095" width="14.85546875" style="1" hidden="1"/>
    <col min="14096" max="14096" width="14.42578125" style="1" hidden="1"/>
    <col min="14097" max="14340" width="9.140625" style="1" hidden="1"/>
    <col min="14341" max="14341" width="4.28515625" style="1" hidden="1"/>
    <col min="14342" max="14342" width="32.140625" style="1" hidden="1"/>
    <col min="14343" max="14343" width="12.5703125" style="1" hidden="1"/>
    <col min="14344" max="14344" width="7.140625" style="1" hidden="1"/>
    <col min="14345" max="14345" width="11.28515625" style="1" hidden="1"/>
    <col min="14346" max="14346" width="10.140625" style="1" hidden="1"/>
    <col min="14347" max="14347" width="5" style="1" hidden="1"/>
    <col min="14348" max="14348" width="9.5703125" style="1" hidden="1"/>
    <col min="14349" max="14349" width="13" style="1" hidden="1"/>
    <col min="14350" max="14350" width="12.85546875" style="1" hidden="1"/>
    <col min="14351" max="14351" width="14.85546875" style="1" hidden="1"/>
    <col min="14352" max="14352" width="14.42578125" style="1" hidden="1"/>
    <col min="14353" max="14596" width="9.140625" style="1" hidden="1"/>
    <col min="14597" max="14597" width="4.28515625" style="1" hidden="1"/>
    <col min="14598" max="14598" width="32.140625" style="1" hidden="1"/>
    <col min="14599" max="14599" width="12.5703125" style="1" hidden="1"/>
    <col min="14600" max="14600" width="7.140625" style="1" hidden="1"/>
    <col min="14601" max="14601" width="11.28515625" style="1" hidden="1"/>
    <col min="14602" max="14602" width="10.140625" style="1" hidden="1"/>
    <col min="14603" max="14603" width="5" style="1" hidden="1"/>
    <col min="14604" max="14604" width="9.5703125" style="1" hidden="1"/>
    <col min="14605" max="14605" width="13" style="1" hidden="1"/>
    <col min="14606" max="14606" width="12.85546875" style="1" hidden="1"/>
    <col min="14607" max="14607" width="14.85546875" style="1" hidden="1"/>
    <col min="14608" max="14608" width="14.42578125" style="1" hidden="1"/>
    <col min="14609" max="14852" width="9.140625" style="1" hidden="1"/>
    <col min="14853" max="14853" width="4.28515625" style="1" hidden="1"/>
    <col min="14854" max="14854" width="32.140625" style="1" hidden="1"/>
    <col min="14855" max="14855" width="12.5703125" style="1" hidden="1"/>
    <col min="14856" max="14856" width="7.140625" style="1" hidden="1"/>
    <col min="14857" max="14857" width="11.28515625" style="1" hidden="1"/>
    <col min="14858" max="14858" width="10.140625" style="1" hidden="1"/>
    <col min="14859" max="14859" width="5" style="1" hidden="1"/>
    <col min="14860" max="14860" width="9.5703125" style="1" hidden="1"/>
    <col min="14861" max="14861" width="13" style="1" hidden="1"/>
    <col min="14862" max="14862" width="12.85546875" style="1" hidden="1"/>
    <col min="14863" max="14863" width="14.85546875" style="1" hidden="1"/>
    <col min="14864" max="14864" width="14.42578125" style="1" hidden="1"/>
    <col min="14865" max="15108" width="9.140625" style="1" hidden="1"/>
    <col min="15109" max="15109" width="4.28515625" style="1" hidden="1"/>
    <col min="15110" max="15110" width="32.140625" style="1" hidden="1"/>
    <col min="15111" max="15111" width="12.5703125" style="1" hidden="1"/>
    <col min="15112" max="15112" width="7.140625" style="1" hidden="1"/>
    <col min="15113" max="15113" width="11.28515625" style="1" hidden="1"/>
    <col min="15114" max="15114" width="10.140625" style="1" hidden="1"/>
    <col min="15115" max="15115" width="5" style="1" hidden="1"/>
    <col min="15116" max="15116" width="9.5703125" style="1" hidden="1"/>
    <col min="15117" max="15117" width="13" style="1" hidden="1"/>
    <col min="15118" max="15118" width="12.85546875" style="1" hidden="1"/>
    <col min="15119" max="15119" width="14.85546875" style="1" hidden="1"/>
    <col min="15120" max="15120" width="14.42578125" style="1" hidden="1"/>
    <col min="15121" max="15364" width="9.140625" style="1" hidden="1"/>
    <col min="15365" max="15365" width="4.28515625" style="1" hidden="1"/>
    <col min="15366" max="15366" width="32.140625" style="1" hidden="1"/>
    <col min="15367" max="15367" width="12.5703125" style="1" hidden="1"/>
    <col min="15368" max="15368" width="7.140625" style="1" hidden="1"/>
    <col min="15369" max="15369" width="11.28515625" style="1" hidden="1"/>
    <col min="15370" max="15370" width="10.140625" style="1" hidden="1"/>
    <col min="15371" max="15371" width="5" style="1" hidden="1"/>
    <col min="15372" max="15372" width="9.5703125" style="1" hidden="1"/>
    <col min="15373" max="15373" width="13" style="1" hidden="1"/>
    <col min="15374" max="15374" width="12.85546875" style="1" hidden="1"/>
    <col min="15375" max="15375" width="14.85546875" style="1" hidden="1"/>
    <col min="15376" max="15376" width="14.42578125" style="1" hidden="1"/>
    <col min="15377" max="15620" width="9.140625" style="1" hidden="1"/>
    <col min="15621" max="15621" width="4.28515625" style="1" hidden="1"/>
    <col min="15622" max="15622" width="32.140625" style="1" hidden="1"/>
    <col min="15623" max="15623" width="12.5703125" style="1" hidden="1"/>
    <col min="15624" max="15624" width="7.140625" style="1" hidden="1"/>
    <col min="15625" max="15625" width="11.28515625" style="1" hidden="1"/>
    <col min="15626" max="15626" width="10.140625" style="1" hidden="1"/>
    <col min="15627" max="15627" width="5" style="1" hidden="1"/>
    <col min="15628" max="15628" width="9.5703125" style="1" hidden="1"/>
    <col min="15629" max="15629" width="13" style="1" hidden="1"/>
    <col min="15630" max="15630" width="12.85546875" style="1" hidden="1"/>
    <col min="15631" max="15631" width="14.85546875" style="1" hidden="1"/>
    <col min="15632" max="15632" width="14.42578125" style="1" hidden="1"/>
    <col min="15633" max="15876" width="9.140625" style="1" hidden="1"/>
    <col min="15877" max="15877" width="4.28515625" style="1" hidden="1"/>
    <col min="15878" max="15878" width="32.140625" style="1" hidden="1"/>
    <col min="15879" max="15879" width="12.5703125" style="1" hidden="1"/>
    <col min="15880" max="15880" width="7.140625" style="1" hidden="1"/>
    <col min="15881" max="15881" width="11.28515625" style="1" hidden="1"/>
    <col min="15882" max="15882" width="10.140625" style="1" hidden="1"/>
    <col min="15883" max="15883" width="5" style="1" hidden="1"/>
    <col min="15884" max="15884" width="9.5703125" style="1" hidden="1"/>
    <col min="15885" max="15885" width="13" style="1" hidden="1"/>
    <col min="15886" max="15886" width="12.85546875" style="1" hidden="1"/>
    <col min="15887" max="15887" width="14.85546875" style="1" hidden="1"/>
    <col min="15888" max="15888" width="14.42578125" style="1" hidden="1"/>
    <col min="15889" max="16132" width="9.140625" style="1" hidden="1"/>
    <col min="16133" max="16133" width="4.28515625" style="1" hidden="1"/>
    <col min="16134" max="16134" width="32.140625" style="1" hidden="1"/>
    <col min="16135" max="16135" width="12.5703125" style="1" hidden="1"/>
    <col min="16136" max="16136" width="7.140625" style="1" hidden="1"/>
    <col min="16137" max="16137" width="11.28515625" style="1" hidden="1"/>
    <col min="16138" max="16138" width="10.140625" style="1" hidden="1"/>
    <col min="16139" max="16139" width="5" style="1" hidden="1"/>
    <col min="16140" max="16140" width="9.5703125" style="1" hidden="1"/>
    <col min="16141" max="16141" width="13" style="1" hidden="1"/>
    <col min="16142" max="16142" width="12.85546875" style="1" hidden="1"/>
    <col min="16143" max="16143" width="14.85546875" style="1" hidden="1"/>
    <col min="16144" max="16144" width="14.42578125" style="1" hidden="1"/>
    <col min="16145" max="16145" width="12.85546875" style="1" hidden="1"/>
    <col min="16146" max="16146" width="14.85546875" style="1" hidden="1"/>
    <col min="16147" max="16148" width="14.42578125" style="1" hidden="1"/>
    <col min="16149" max="16149" width="12.85546875" style="1" hidden="1"/>
    <col min="16150" max="16150" width="14.85546875" style="1" hidden="1"/>
    <col min="16151" max="16153" width="14.42578125" style="1" hidden="1"/>
    <col min="16154" max="16384" width="9.140625" style="1" hidden="1"/>
  </cols>
  <sheetData>
    <row r="1" spans="1:17" x14ac:dyDescent="0.25"/>
    <row r="2" spans="1:17" ht="22.5" customHeight="1" x14ac:dyDescent="0.25">
      <c r="B2" s="216" t="s">
        <v>1094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</row>
    <row r="3" spans="1:17" ht="12" thickBot="1" x14ac:dyDescent="0.3"/>
    <row r="4" spans="1:17" s="2" customFormat="1" ht="28.5" customHeight="1" thickBot="1" x14ac:dyDescent="0.3">
      <c r="A4" s="1"/>
      <c r="B4" s="121" t="s">
        <v>417</v>
      </c>
      <c r="C4" s="122" t="s">
        <v>418</v>
      </c>
      <c r="D4" s="121" t="s">
        <v>996</v>
      </c>
      <c r="E4" s="122" t="s">
        <v>419</v>
      </c>
      <c r="F4" s="121" t="s">
        <v>420</v>
      </c>
      <c r="G4" s="150" t="s">
        <v>1006</v>
      </c>
      <c r="H4" s="123" t="s">
        <v>421</v>
      </c>
      <c r="I4" s="121" t="s">
        <v>422</v>
      </c>
      <c r="J4" s="121" t="s">
        <v>423</v>
      </c>
      <c r="K4" s="121" t="s">
        <v>424</v>
      </c>
      <c r="L4" s="124" t="s">
        <v>425</v>
      </c>
      <c r="M4" s="124" t="s">
        <v>3</v>
      </c>
      <c r="N4" s="124" t="s">
        <v>5</v>
      </c>
      <c r="O4" s="124" t="s">
        <v>426</v>
      </c>
      <c r="P4" s="171"/>
      <c r="Q4" s="171"/>
    </row>
    <row r="5" spans="1:17" s="2" customFormat="1" ht="15.75" customHeight="1" x14ac:dyDescent="0.25">
      <c r="B5" s="205" t="s">
        <v>743</v>
      </c>
      <c r="C5" s="206"/>
      <c r="D5" s="206"/>
      <c r="E5" s="206"/>
      <c r="F5" s="206"/>
      <c r="G5" s="207"/>
      <c r="H5" s="110" t="s">
        <v>427</v>
      </c>
      <c r="I5" s="245" t="s">
        <v>743</v>
      </c>
      <c r="J5" s="246"/>
      <c r="K5" s="55" t="s">
        <v>427</v>
      </c>
      <c r="L5" s="167"/>
      <c r="M5" s="168"/>
      <c r="N5" s="168"/>
      <c r="O5" s="169" t="s">
        <v>680</v>
      </c>
      <c r="P5" s="172"/>
      <c r="Q5" s="172"/>
    </row>
    <row r="6" spans="1:17" ht="22.5" customHeight="1" x14ac:dyDescent="0.25">
      <c r="B6" s="192">
        <v>1</v>
      </c>
      <c r="C6" s="202" t="s">
        <v>906</v>
      </c>
      <c r="D6" s="57"/>
      <c r="E6" s="192" t="s">
        <v>483</v>
      </c>
      <c r="F6" s="19" t="s">
        <v>217</v>
      </c>
      <c r="G6" s="192"/>
      <c r="H6" s="20">
        <v>254</v>
      </c>
      <c r="I6" s="19" t="s">
        <v>428</v>
      </c>
      <c r="J6" s="19" t="s">
        <v>1</v>
      </c>
      <c r="K6" s="21">
        <v>189</v>
      </c>
      <c r="L6" s="27">
        <v>18900000.000000045</v>
      </c>
      <c r="M6" s="27">
        <v>116560909.38047965</v>
      </c>
      <c r="N6" s="27">
        <v>108322326.00308199</v>
      </c>
      <c r="O6" s="56">
        <f t="shared" ref="O6:O69" si="0">SUM(L6:N6)</f>
        <v>243783235.38356167</v>
      </c>
    </row>
    <row r="7" spans="1:17" ht="22.5" customHeight="1" x14ac:dyDescent="0.25">
      <c r="B7" s="194"/>
      <c r="C7" s="203"/>
      <c r="D7" s="25"/>
      <c r="E7" s="194"/>
      <c r="F7" s="19" t="s">
        <v>282</v>
      </c>
      <c r="G7" s="194"/>
      <c r="H7" s="20">
        <v>65</v>
      </c>
      <c r="I7" s="19" t="s">
        <v>429</v>
      </c>
      <c r="J7" s="19" t="s">
        <v>1</v>
      </c>
      <c r="K7" s="21">
        <v>65</v>
      </c>
      <c r="L7" s="22">
        <v>6500000.0000000149</v>
      </c>
      <c r="M7" s="22">
        <v>36155665.226983108</v>
      </c>
      <c r="N7" s="22">
        <v>33763992.266167574</v>
      </c>
      <c r="O7" s="56">
        <f t="shared" si="0"/>
        <v>76419657.493150696</v>
      </c>
    </row>
    <row r="8" spans="1:17" ht="28.5" customHeight="1" x14ac:dyDescent="0.25">
      <c r="B8" s="19">
        <v>2</v>
      </c>
      <c r="C8" s="35" t="s">
        <v>1025</v>
      </c>
      <c r="D8" s="19">
        <v>19701</v>
      </c>
      <c r="E8" s="19" t="s">
        <v>483</v>
      </c>
      <c r="F8" s="19" t="s">
        <v>285</v>
      </c>
      <c r="G8" s="19"/>
      <c r="H8" s="20">
        <v>420</v>
      </c>
      <c r="I8" s="19" t="s">
        <v>430</v>
      </c>
      <c r="J8" s="19" t="s">
        <v>1</v>
      </c>
      <c r="K8" s="21">
        <v>420</v>
      </c>
      <c r="L8" s="22">
        <v>42000000.00000006</v>
      </c>
      <c r="M8" s="22">
        <v>192864980.29808182</v>
      </c>
      <c r="N8" s="22">
        <v>159251494.1813702</v>
      </c>
      <c r="O8" s="56">
        <f t="shared" si="0"/>
        <v>394116474.47945207</v>
      </c>
    </row>
    <row r="9" spans="1:17" ht="27.75" customHeight="1" x14ac:dyDescent="0.25">
      <c r="B9" s="19">
        <v>3</v>
      </c>
      <c r="C9" s="35" t="s">
        <v>907</v>
      </c>
      <c r="D9" s="19"/>
      <c r="E9" s="19" t="s">
        <v>483</v>
      </c>
      <c r="F9" s="19" t="s">
        <v>286</v>
      </c>
      <c r="G9" s="19"/>
      <c r="H9" s="20">
        <v>460</v>
      </c>
      <c r="I9" s="19" t="s">
        <v>431</v>
      </c>
      <c r="J9" s="19" t="s">
        <v>1</v>
      </c>
      <c r="K9" s="21">
        <v>460</v>
      </c>
      <c r="L9" s="22">
        <v>46000000</v>
      </c>
      <c r="M9" s="22">
        <v>206233649.33262694</v>
      </c>
      <c r="N9" s="22">
        <v>175379092.69477034</v>
      </c>
      <c r="O9" s="56">
        <f t="shared" si="0"/>
        <v>427612742.02739727</v>
      </c>
    </row>
    <row r="10" spans="1:17" ht="29.25" customHeight="1" x14ac:dyDescent="0.25">
      <c r="B10" s="19">
        <v>4</v>
      </c>
      <c r="C10" s="35" t="s">
        <v>908</v>
      </c>
      <c r="D10" s="19"/>
      <c r="E10" s="19" t="s">
        <v>483</v>
      </c>
      <c r="F10" s="19" t="s">
        <v>288</v>
      </c>
      <c r="G10" s="19"/>
      <c r="H10" s="20">
        <v>459</v>
      </c>
      <c r="I10" s="19" t="s">
        <v>289</v>
      </c>
      <c r="J10" s="19" t="s">
        <v>1</v>
      </c>
      <c r="K10" s="21">
        <v>459</v>
      </c>
      <c r="L10" s="22">
        <v>33621883.027397245</v>
      </c>
      <c r="M10" s="22">
        <v>30005719.202662416</v>
      </c>
      <c r="N10" s="22">
        <v>37742156.797337584</v>
      </c>
      <c r="O10" s="56">
        <f t="shared" si="0"/>
        <v>101369759.02739725</v>
      </c>
    </row>
    <row r="11" spans="1:17" ht="22.5" customHeight="1" x14ac:dyDescent="0.25">
      <c r="B11" s="192">
        <v>5</v>
      </c>
      <c r="C11" s="202" t="s">
        <v>909</v>
      </c>
      <c r="D11" s="57"/>
      <c r="E11" s="192" t="s">
        <v>483</v>
      </c>
      <c r="F11" s="19" t="s">
        <v>293</v>
      </c>
      <c r="G11" s="192"/>
      <c r="H11" s="198">
        <v>420</v>
      </c>
      <c r="I11" s="19" t="s">
        <v>432</v>
      </c>
      <c r="J11" s="19" t="s">
        <v>1</v>
      </c>
      <c r="K11" s="21">
        <v>210</v>
      </c>
      <c r="L11" s="22">
        <v>21000000.000000037</v>
      </c>
      <c r="M11" s="22">
        <v>60688478.868129097</v>
      </c>
      <c r="N11" s="22">
        <v>48831834.282555826</v>
      </c>
      <c r="O11" s="56">
        <f t="shared" si="0"/>
        <v>130520313.15068495</v>
      </c>
    </row>
    <row r="12" spans="1:17" ht="22.5" customHeight="1" x14ac:dyDescent="0.25">
      <c r="A12" s="2"/>
      <c r="B12" s="194"/>
      <c r="C12" s="203"/>
      <c r="D12" s="25"/>
      <c r="E12" s="194"/>
      <c r="F12" s="19" t="s">
        <v>294</v>
      </c>
      <c r="G12" s="194"/>
      <c r="H12" s="199"/>
      <c r="I12" s="19" t="s">
        <v>433</v>
      </c>
      <c r="J12" s="19" t="s">
        <v>10</v>
      </c>
      <c r="K12" s="21">
        <v>210</v>
      </c>
      <c r="L12" s="22">
        <v>21000000</v>
      </c>
      <c r="M12" s="22">
        <v>119399975.4976919</v>
      </c>
      <c r="N12" s="22">
        <v>108491300.39271906</v>
      </c>
      <c r="O12" s="56">
        <f t="shared" si="0"/>
        <v>248891275.89041096</v>
      </c>
      <c r="P12" s="172"/>
      <c r="Q12" s="172"/>
    </row>
    <row r="13" spans="1:17" ht="27.75" customHeight="1" x14ac:dyDescent="0.25">
      <c r="B13" s="19">
        <v>6</v>
      </c>
      <c r="C13" s="35" t="s">
        <v>910</v>
      </c>
      <c r="D13" s="19"/>
      <c r="E13" s="19" t="s">
        <v>483</v>
      </c>
      <c r="F13" s="19" t="s">
        <v>276</v>
      </c>
      <c r="G13" s="19"/>
      <c r="H13" s="20">
        <v>56</v>
      </c>
      <c r="I13" s="19" t="s">
        <v>434</v>
      </c>
      <c r="J13" s="19" t="s">
        <v>1</v>
      </c>
      <c r="K13" s="21">
        <v>56</v>
      </c>
      <c r="L13" s="22">
        <v>5600000</v>
      </c>
      <c r="M13" s="22">
        <v>33428983.871510223</v>
      </c>
      <c r="N13" s="22">
        <v>31336865.046297997</v>
      </c>
      <c r="O13" s="56">
        <f t="shared" si="0"/>
        <v>70365848.91780822</v>
      </c>
    </row>
    <row r="14" spans="1:17" ht="27" customHeight="1" x14ac:dyDescent="0.25">
      <c r="B14" s="19">
        <v>7</v>
      </c>
      <c r="C14" s="35" t="s">
        <v>911</v>
      </c>
      <c r="D14" s="19"/>
      <c r="E14" s="19" t="s">
        <v>483</v>
      </c>
      <c r="F14" s="19" t="s">
        <v>277</v>
      </c>
      <c r="G14" s="19"/>
      <c r="H14" s="20">
        <v>151</v>
      </c>
      <c r="I14" s="19" t="s">
        <v>434</v>
      </c>
      <c r="J14" s="19" t="s">
        <v>1</v>
      </c>
      <c r="K14" s="21">
        <v>151</v>
      </c>
      <c r="L14" s="22">
        <v>15100000.00000003</v>
      </c>
      <c r="M14" s="22">
        <v>75932316.89422743</v>
      </c>
      <c r="N14" s="22">
        <v>69121316.256457493</v>
      </c>
      <c r="O14" s="56">
        <f t="shared" si="0"/>
        <v>160153633.15068495</v>
      </c>
    </row>
    <row r="15" spans="1:17" ht="22.5" customHeight="1" x14ac:dyDescent="0.25">
      <c r="B15" s="192">
        <v>8</v>
      </c>
      <c r="C15" s="202" t="s">
        <v>912</v>
      </c>
      <c r="D15" s="57"/>
      <c r="E15" s="192" t="s">
        <v>483</v>
      </c>
      <c r="F15" s="19" t="s">
        <v>297</v>
      </c>
      <c r="G15" s="192"/>
      <c r="H15" s="198">
        <v>464.8</v>
      </c>
      <c r="I15" s="19" t="s">
        <v>435</v>
      </c>
      <c r="J15" s="19" t="s">
        <v>1</v>
      </c>
      <c r="K15" s="21">
        <v>232.4</v>
      </c>
      <c r="L15" s="22">
        <v>23239999.999999985</v>
      </c>
      <c r="M15" s="22">
        <v>117153724.12297858</v>
      </c>
      <c r="N15" s="22">
        <v>104026512.95921318</v>
      </c>
      <c r="O15" s="56">
        <f t="shared" si="0"/>
        <v>244420237.08219177</v>
      </c>
    </row>
    <row r="16" spans="1:17" ht="22.5" customHeight="1" x14ac:dyDescent="0.25">
      <c r="B16" s="194"/>
      <c r="C16" s="203"/>
      <c r="D16" s="25"/>
      <c r="E16" s="194"/>
      <c r="F16" s="19" t="s">
        <v>298</v>
      </c>
      <c r="G16" s="194"/>
      <c r="H16" s="199"/>
      <c r="I16" s="19" t="s">
        <v>436</v>
      </c>
      <c r="J16" s="19" t="s">
        <v>10</v>
      </c>
      <c r="K16" s="21">
        <v>232.4</v>
      </c>
      <c r="L16" s="22">
        <v>23239999.99999997</v>
      </c>
      <c r="M16" s="22">
        <v>131648095.38134322</v>
      </c>
      <c r="N16" s="22">
        <v>117615646.68714994</v>
      </c>
      <c r="O16" s="56">
        <f t="shared" si="0"/>
        <v>272503742.06849313</v>
      </c>
    </row>
    <row r="17" spans="1:17" ht="22.5" customHeight="1" x14ac:dyDescent="0.25">
      <c r="B17" s="192">
        <v>9</v>
      </c>
      <c r="C17" s="202" t="s">
        <v>913</v>
      </c>
      <c r="D17" s="57"/>
      <c r="E17" s="192" t="s">
        <v>483</v>
      </c>
      <c r="F17" s="19" t="s">
        <v>563</v>
      </c>
      <c r="G17" s="192"/>
      <c r="H17" s="198">
        <v>725</v>
      </c>
      <c r="I17" s="19" t="s">
        <v>314</v>
      </c>
      <c r="J17" s="19" t="s">
        <v>1</v>
      </c>
      <c r="K17" s="21">
        <v>362.5</v>
      </c>
      <c r="L17" s="22">
        <v>36250000.000000007</v>
      </c>
      <c r="M17" s="22">
        <v>34244612.554914974</v>
      </c>
      <c r="N17" s="22">
        <v>40428560.335495971</v>
      </c>
      <c r="O17" s="56">
        <f t="shared" si="0"/>
        <v>110923172.89041096</v>
      </c>
    </row>
    <row r="18" spans="1:17" ht="22.5" customHeight="1" x14ac:dyDescent="0.25">
      <c r="A18" s="2"/>
      <c r="B18" s="194"/>
      <c r="C18" s="203"/>
      <c r="D18" s="25"/>
      <c r="E18" s="194"/>
      <c r="F18" s="19" t="s">
        <v>564</v>
      </c>
      <c r="G18" s="194"/>
      <c r="H18" s="199"/>
      <c r="I18" s="19" t="s">
        <v>437</v>
      </c>
      <c r="J18" s="19" t="s">
        <v>10</v>
      </c>
      <c r="K18" s="21">
        <v>362.5</v>
      </c>
      <c r="L18" s="22">
        <v>36250000</v>
      </c>
      <c r="M18" s="22">
        <v>110966372.78299266</v>
      </c>
      <c r="N18" s="22">
        <v>95161726.573171705</v>
      </c>
      <c r="O18" s="56">
        <f t="shared" si="0"/>
        <v>242378099.35616437</v>
      </c>
      <c r="P18" s="172"/>
      <c r="Q18" s="172"/>
    </row>
    <row r="19" spans="1:17" ht="22.5" customHeight="1" x14ac:dyDescent="0.25">
      <c r="B19" s="192">
        <v>10</v>
      </c>
      <c r="C19" s="202" t="s">
        <v>914</v>
      </c>
      <c r="D19" s="57"/>
      <c r="E19" s="192" t="s">
        <v>483</v>
      </c>
      <c r="F19" s="19" t="s">
        <v>315</v>
      </c>
      <c r="G19" s="192"/>
      <c r="H19" s="198">
        <v>440</v>
      </c>
      <c r="I19" s="19" t="s">
        <v>438</v>
      </c>
      <c r="J19" s="19" t="s">
        <v>1</v>
      </c>
      <c r="K19" s="21">
        <v>220</v>
      </c>
      <c r="L19" s="22">
        <v>19639166.876712352</v>
      </c>
      <c r="M19" s="22">
        <v>74655743.219158202</v>
      </c>
      <c r="N19" s="22">
        <v>59521822.671252765</v>
      </c>
      <c r="O19" s="56">
        <f t="shared" si="0"/>
        <v>153816732.76712331</v>
      </c>
    </row>
    <row r="20" spans="1:17" ht="22.5" customHeight="1" x14ac:dyDescent="0.25">
      <c r="B20" s="194"/>
      <c r="C20" s="203"/>
      <c r="D20" s="25"/>
      <c r="E20" s="194"/>
      <c r="F20" s="19" t="s">
        <v>316</v>
      </c>
      <c r="G20" s="194"/>
      <c r="H20" s="199"/>
      <c r="I20" s="19" t="s">
        <v>317</v>
      </c>
      <c r="J20" s="19" t="s">
        <v>10</v>
      </c>
      <c r="K20" s="21">
        <v>220</v>
      </c>
      <c r="L20" s="22">
        <v>21999999.99999997</v>
      </c>
      <c r="M20" s="22">
        <v>83325734.690931126</v>
      </c>
      <c r="N20" s="22">
        <v>77345079.158383951</v>
      </c>
      <c r="O20" s="56">
        <f t="shared" si="0"/>
        <v>182670813.84931505</v>
      </c>
    </row>
    <row r="21" spans="1:17" ht="22.5" customHeight="1" x14ac:dyDescent="0.25">
      <c r="B21" s="192">
        <v>11</v>
      </c>
      <c r="C21" s="202" t="s">
        <v>915</v>
      </c>
      <c r="D21" s="192" t="s">
        <v>899</v>
      </c>
      <c r="E21" s="192" t="s">
        <v>483</v>
      </c>
      <c r="F21" s="19" t="s">
        <v>325</v>
      </c>
      <c r="G21" s="192"/>
      <c r="H21" s="198">
        <v>884</v>
      </c>
      <c r="I21" s="19" t="s">
        <v>326</v>
      </c>
      <c r="J21" s="19" t="s">
        <v>1</v>
      </c>
      <c r="K21" s="21">
        <v>442</v>
      </c>
      <c r="L21" s="22">
        <v>22377460.520547956</v>
      </c>
      <c r="M21" s="22">
        <v>11601004.327490345</v>
      </c>
      <c r="N21" s="22">
        <v>14601692.672509655</v>
      </c>
      <c r="O21" s="56">
        <f t="shared" si="0"/>
        <v>48580157.520547956</v>
      </c>
    </row>
    <row r="22" spans="1:17" ht="22.5" customHeight="1" x14ac:dyDescent="0.25">
      <c r="B22" s="194"/>
      <c r="C22" s="203"/>
      <c r="D22" s="194"/>
      <c r="E22" s="194"/>
      <c r="F22" s="19" t="s">
        <v>327</v>
      </c>
      <c r="G22" s="194"/>
      <c r="H22" s="199"/>
      <c r="I22" s="19" t="s">
        <v>328</v>
      </c>
      <c r="J22" s="19" t="s">
        <v>10</v>
      </c>
      <c r="K22" s="21">
        <v>442</v>
      </c>
      <c r="L22" s="22">
        <v>44199999.99999994</v>
      </c>
      <c r="M22" s="22">
        <v>108936226.89512053</v>
      </c>
      <c r="N22" s="22">
        <v>105693209.25556442</v>
      </c>
      <c r="O22" s="56">
        <f t="shared" si="0"/>
        <v>258829436.15068489</v>
      </c>
    </row>
    <row r="23" spans="1:17" ht="22.5" customHeight="1" x14ac:dyDescent="0.25">
      <c r="B23" s="192">
        <v>12</v>
      </c>
      <c r="C23" s="202" t="s">
        <v>916</v>
      </c>
      <c r="D23" s="57"/>
      <c r="E23" s="192" t="s">
        <v>483</v>
      </c>
      <c r="F23" s="19" t="s">
        <v>567</v>
      </c>
      <c r="G23" s="192"/>
      <c r="H23" s="198">
        <v>1797.24</v>
      </c>
      <c r="I23" s="23" t="s">
        <v>336</v>
      </c>
      <c r="J23" s="19" t="s">
        <v>1</v>
      </c>
      <c r="K23" s="21">
        <v>898.62</v>
      </c>
      <c r="L23" s="22">
        <v>89862000</v>
      </c>
      <c r="M23" s="22">
        <v>132714123.3287794</v>
      </c>
      <c r="N23" s="22">
        <v>134742773.9123165</v>
      </c>
      <c r="O23" s="56">
        <f t="shared" si="0"/>
        <v>357318897.2410959</v>
      </c>
    </row>
    <row r="24" spans="1:17" ht="22.5" customHeight="1" x14ac:dyDescent="0.25">
      <c r="A24" s="2"/>
      <c r="B24" s="193"/>
      <c r="C24" s="215"/>
      <c r="D24" s="131"/>
      <c r="E24" s="193"/>
      <c r="F24" s="19" t="s">
        <v>568</v>
      </c>
      <c r="G24" s="194"/>
      <c r="H24" s="199"/>
      <c r="I24" s="23" t="s">
        <v>439</v>
      </c>
      <c r="J24" s="19" t="s">
        <v>10</v>
      </c>
      <c r="K24" s="21">
        <v>898.62</v>
      </c>
      <c r="L24" s="22">
        <v>89862000</v>
      </c>
      <c r="M24" s="22">
        <v>163460300.31957331</v>
      </c>
      <c r="N24" s="22">
        <v>161175754.37631711</v>
      </c>
      <c r="O24" s="56">
        <f t="shared" si="0"/>
        <v>414498054.69589043</v>
      </c>
      <c r="P24" s="172"/>
      <c r="Q24" s="172"/>
    </row>
    <row r="25" spans="1:17" ht="28.5" customHeight="1" x14ac:dyDescent="0.25">
      <c r="B25" s="19">
        <v>13</v>
      </c>
      <c r="C25" s="53" t="s">
        <v>917</v>
      </c>
      <c r="D25" s="19"/>
      <c r="E25" s="19" t="s">
        <v>668</v>
      </c>
      <c r="F25" s="19" t="s">
        <v>379</v>
      </c>
      <c r="G25" s="19"/>
      <c r="H25" s="20">
        <v>1200</v>
      </c>
      <c r="I25" s="23" t="s">
        <v>441</v>
      </c>
      <c r="J25" s="19" t="s">
        <v>1</v>
      </c>
      <c r="K25" s="21">
        <v>1125.49</v>
      </c>
      <c r="L25" s="22">
        <v>0</v>
      </c>
      <c r="M25" s="22">
        <v>0</v>
      </c>
      <c r="N25" s="22">
        <v>0</v>
      </c>
      <c r="O25" s="56">
        <f>SUM(L25:N25)</f>
        <v>0</v>
      </c>
      <c r="P25" s="172"/>
      <c r="Q25" s="172"/>
    </row>
    <row r="26" spans="1:17" ht="22.5" customHeight="1" x14ac:dyDescent="0.25">
      <c r="B26" s="192">
        <v>14</v>
      </c>
      <c r="C26" s="202" t="s">
        <v>918</v>
      </c>
      <c r="D26" s="57"/>
      <c r="E26" s="192" t="s">
        <v>483</v>
      </c>
      <c r="F26" s="19" t="s">
        <v>350</v>
      </c>
      <c r="G26" s="192"/>
      <c r="H26" s="198">
        <v>605.66999999999996</v>
      </c>
      <c r="I26" s="19" t="s">
        <v>442</v>
      </c>
      <c r="J26" s="19" t="s">
        <v>1</v>
      </c>
      <c r="K26" s="21">
        <v>302.83</v>
      </c>
      <c r="L26" s="22">
        <v>0</v>
      </c>
      <c r="M26" s="22">
        <v>0</v>
      </c>
      <c r="N26" s="22">
        <v>0</v>
      </c>
      <c r="O26" s="56">
        <f>SUM(L26:N26)</f>
        <v>0</v>
      </c>
      <c r="P26" s="172"/>
      <c r="Q26" s="172"/>
    </row>
    <row r="27" spans="1:17" ht="22.5" customHeight="1" x14ac:dyDescent="0.25">
      <c r="B27" s="193"/>
      <c r="C27" s="215"/>
      <c r="D27" s="131"/>
      <c r="E27" s="193"/>
      <c r="F27" s="19" t="s">
        <v>351</v>
      </c>
      <c r="G27" s="194"/>
      <c r="H27" s="199"/>
      <c r="I27" s="19" t="s">
        <v>443</v>
      </c>
      <c r="J27" s="19" t="s">
        <v>10</v>
      </c>
      <c r="K27" s="21">
        <v>300.31</v>
      </c>
      <c r="L27" s="22">
        <v>0</v>
      </c>
      <c r="M27" s="22">
        <v>0</v>
      </c>
      <c r="N27" s="22">
        <v>0</v>
      </c>
      <c r="O27" s="56">
        <f>SUM(L27:N27)</f>
        <v>0</v>
      </c>
      <c r="P27" s="172"/>
      <c r="Q27" s="172"/>
    </row>
    <row r="28" spans="1:17" ht="22.5" customHeight="1" x14ac:dyDescent="0.25">
      <c r="B28" s="194"/>
      <c r="C28" s="203"/>
      <c r="D28" s="25"/>
      <c r="E28" s="194"/>
      <c r="F28" s="19" t="s">
        <v>369</v>
      </c>
      <c r="G28" s="19"/>
      <c r="H28" s="20">
        <v>2086.2600000000002</v>
      </c>
      <c r="I28" s="19" t="s">
        <v>444</v>
      </c>
      <c r="J28" s="19" t="s">
        <v>1</v>
      </c>
      <c r="K28" s="21">
        <v>2069.2800000000002</v>
      </c>
      <c r="L28" s="22">
        <v>0</v>
      </c>
      <c r="M28" s="22">
        <v>0</v>
      </c>
      <c r="N28" s="22">
        <v>0</v>
      </c>
      <c r="O28" s="56">
        <f t="shared" si="0"/>
        <v>0</v>
      </c>
    </row>
    <row r="29" spans="1:17" ht="22.5" customHeight="1" x14ac:dyDescent="0.25">
      <c r="B29" s="192">
        <v>15</v>
      </c>
      <c r="C29" s="202" t="s">
        <v>919</v>
      </c>
      <c r="D29" s="57"/>
      <c r="E29" s="192" t="s">
        <v>483</v>
      </c>
      <c r="F29" s="19" t="s">
        <v>366</v>
      </c>
      <c r="G29" s="192"/>
      <c r="H29" s="198">
        <v>642.79999999999995</v>
      </c>
      <c r="I29" s="19" t="s">
        <v>445</v>
      </c>
      <c r="J29" s="19" t="s">
        <v>1</v>
      </c>
      <c r="K29" s="21">
        <v>307.58</v>
      </c>
      <c r="L29" s="22">
        <v>30758400.000000004</v>
      </c>
      <c r="M29" s="22">
        <v>18029814.671870086</v>
      </c>
      <c r="N29" s="22">
        <v>6080780.5385408746</v>
      </c>
      <c r="O29" s="56">
        <f t="shared" si="0"/>
        <v>54868995.210410967</v>
      </c>
    </row>
    <row r="30" spans="1:17" ht="22.5" customHeight="1" x14ac:dyDescent="0.25">
      <c r="A30" s="2"/>
      <c r="B30" s="194"/>
      <c r="C30" s="203"/>
      <c r="D30" s="25"/>
      <c r="E30" s="194"/>
      <c r="F30" s="19" t="s">
        <v>446</v>
      </c>
      <c r="G30" s="194"/>
      <c r="H30" s="199"/>
      <c r="I30" s="19" t="s">
        <v>447</v>
      </c>
      <c r="J30" s="19" t="s">
        <v>10</v>
      </c>
      <c r="K30" s="21">
        <v>289.3</v>
      </c>
      <c r="L30" s="22">
        <v>28930199.999999996</v>
      </c>
      <c r="M30" s="22">
        <v>15258970.506684002</v>
      </c>
      <c r="N30" s="22">
        <v>3782237.7859187392</v>
      </c>
      <c r="O30" s="56">
        <f t="shared" si="0"/>
        <v>47971408.29260274</v>
      </c>
      <c r="P30" s="172"/>
      <c r="Q30" s="172"/>
    </row>
    <row r="31" spans="1:17" ht="22.5" customHeight="1" x14ac:dyDescent="0.25">
      <c r="B31" s="192">
        <v>16</v>
      </c>
      <c r="C31" s="202" t="s">
        <v>920</v>
      </c>
      <c r="D31" s="57"/>
      <c r="E31" s="211" t="s">
        <v>483</v>
      </c>
      <c r="F31" s="19" t="s">
        <v>362</v>
      </c>
      <c r="G31" s="192"/>
      <c r="H31" s="198">
        <v>388.32</v>
      </c>
      <c r="I31" s="19" t="s">
        <v>448</v>
      </c>
      <c r="J31" s="19" t="s">
        <v>1</v>
      </c>
      <c r="K31" s="21">
        <v>182.29</v>
      </c>
      <c r="L31" s="22">
        <v>18229100.000000007</v>
      </c>
      <c r="M31" s="22">
        <v>10933448.811477724</v>
      </c>
      <c r="N31" s="22">
        <v>3892223.265782549</v>
      </c>
      <c r="O31" s="56">
        <f t="shared" si="0"/>
        <v>33054772.077260282</v>
      </c>
    </row>
    <row r="32" spans="1:17" ht="22.5" customHeight="1" x14ac:dyDescent="0.25">
      <c r="B32" s="193"/>
      <c r="C32" s="215"/>
      <c r="D32" s="131"/>
      <c r="E32" s="214"/>
      <c r="F32" s="19" t="s">
        <v>363</v>
      </c>
      <c r="G32" s="194"/>
      <c r="H32" s="199"/>
      <c r="I32" s="19" t="s">
        <v>449</v>
      </c>
      <c r="J32" s="19" t="s">
        <v>10</v>
      </c>
      <c r="K32" s="21">
        <v>194.16</v>
      </c>
      <c r="L32" s="22">
        <v>19415999.999999993</v>
      </c>
      <c r="M32" s="22">
        <v>10892026.627054682</v>
      </c>
      <c r="N32" s="22">
        <v>3263675.9345891532</v>
      </c>
      <c r="O32" s="56">
        <f t="shared" si="0"/>
        <v>33571702.561643831</v>
      </c>
    </row>
    <row r="33" spans="1:17" ht="22.5" customHeight="1" x14ac:dyDescent="0.25">
      <c r="B33" s="192">
        <v>17</v>
      </c>
      <c r="C33" s="202" t="s">
        <v>1021</v>
      </c>
      <c r="D33" s="57"/>
      <c r="E33" s="211" t="s">
        <v>483</v>
      </c>
      <c r="F33" s="19" t="s">
        <v>380</v>
      </c>
      <c r="G33" s="192"/>
      <c r="H33" s="198">
        <v>1957.39</v>
      </c>
      <c r="I33" s="19" t="s">
        <v>450</v>
      </c>
      <c r="J33" s="19" t="s">
        <v>1</v>
      </c>
      <c r="K33" s="21">
        <v>1065.7249999999999</v>
      </c>
      <c r="L33" s="22">
        <v>0</v>
      </c>
      <c r="M33" s="22">
        <v>0</v>
      </c>
      <c r="N33" s="22">
        <v>0</v>
      </c>
      <c r="O33" s="56">
        <f t="shared" si="0"/>
        <v>0</v>
      </c>
    </row>
    <row r="34" spans="1:17" ht="22.5" customHeight="1" x14ac:dyDescent="0.25">
      <c r="B34" s="193"/>
      <c r="C34" s="215"/>
      <c r="D34" s="131"/>
      <c r="E34" s="214"/>
      <c r="F34" s="19" t="s">
        <v>381</v>
      </c>
      <c r="G34" s="194"/>
      <c r="H34" s="199"/>
      <c r="I34" s="19" t="s">
        <v>451</v>
      </c>
      <c r="J34" s="19" t="s">
        <v>10</v>
      </c>
      <c r="K34" s="21">
        <v>891.67</v>
      </c>
      <c r="L34" s="22">
        <v>0</v>
      </c>
      <c r="M34" s="22">
        <v>0</v>
      </c>
      <c r="N34" s="22">
        <v>0</v>
      </c>
      <c r="O34" s="56">
        <f t="shared" si="0"/>
        <v>0</v>
      </c>
    </row>
    <row r="35" spans="1:17" ht="27.75" customHeight="1" x14ac:dyDescent="0.25">
      <c r="B35" s="19">
        <v>18</v>
      </c>
      <c r="C35" s="35" t="s">
        <v>921</v>
      </c>
      <c r="D35" s="19"/>
      <c r="E35" s="19" t="s">
        <v>483</v>
      </c>
      <c r="F35" s="19" t="s">
        <v>343</v>
      </c>
      <c r="G35" s="19"/>
      <c r="H35" s="20">
        <v>788</v>
      </c>
      <c r="I35" s="19" t="s">
        <v>452</v>
      </c>
      <c r="J35" s="19" t="s">
        <v>10</v>
      </c>
      <c r="K35" s="21">
        <v>314.12</v>
      </c>
      <c r="L35" s="22">
        <v>0</v>
      </c>
      <c r="M35" s="22">
        <v>0</v>
      </c>
      <c r="N35" s="22">
        <v>0</v>
      </c>
      <c r="O35" s="56">
        <f t="shared" si="0"/>
        <v>0</v>
      </c>
    </row>
    <row r="36" spans="1:17" ht="22.5" customHeight="1" x14ac:dyDescent="0.25">
      <c r="B36" s="192">
        <v>19</v>
      </c>
      <c r="C36" s="202" t="s">
        <v>922</v>
      </c>
      <c r="D36" s="57"/>
      <c r="E36" s="192" t="s">
        <v>483</v>
      </c>
      <c r="F36" s="19" t="s">
        <v>348</v>
      </c>
      <c r="G36" s="192"/>
      <c r="H36" s="198">
        <v>246.28</v>
      </c>
      <c r="I36" s="19" t="s">
        <v>454</v>
      </c>
      <c r="J36" s="19" t="s">
        <v>1</v>
      </c>
      <c r="K36" s="21">
        <v>118.88</v>
      </c>
      <c r="L36" s="22">
        <v>0</v>
      </c>
      <c r="M36" s="22">
        <v>0</v>
      </c>
      <c r="N36" s="22">
        <v>0</v>
      </c>
      <c r="O36" s="56">
        <f t="shared" si="0"/>
        <v>0</v>
      </c>
    </row>
    <row r="37" spans="1:17" ht="22.5" customHeight="1" x14ac:dyDescent="0.25">
      <c r="A37" s="2"/>
      <c r="B37" s="194"/>
      <c r="C37" s="203"/>
      <c r="D37" s="25"/>
      <c r="E37" s="194"/>
      <c r="F37" s="19" t="s">
        <v>349</v>
      </c>
      <c r="G37" s="194"/>
      <c r="H37" s="199"/>
      <c r="I37" s="19" t="s">
        <v>455</v>
      </c>
      <c r="J37" s="19" t="s">
        <v>10</v>
      </c>
      <c r="K37" s="21">
        <v>119.31</v>
      </c>
      <c r="L37" s="22">
        <v>0.34505205461755395</v>
      </c>
      <c r="M37" s="22">
        <v>-2.2915237818984951E-2</v>
      </c>
      <c r="N37" s="22">
        <v>2.2915237818984951E-2</v>
      </c>
      <c r="O37" s="56">
        <f t="shared" si="0"/>
        <v>0.34505205461755395</v>
      </c>
      <c r="P37" s="172"/>
      <c r="Q37" s="172"/>
    </row>
    <row r="38" spans="1:17" ht="22.5" customHeight="1" x14ac:dyDescent="0.25">
      <c r="B38" s="192">
        <v>20</v>
      </c>
      <c r="C38" s="202" t="s">
        <v>923</v>
      </c>
      <c r="D38" s="57"/>
      <c r="E38" s="192" t="s">
        <v>483</v>
      </c>
      <c r="F38" s="19" t="s">
        <v>352</v>
      </c>
      <c r="G38" s="192"/>
      <c r="H38" s="198">
        <v>338</v>
      </c>
      <c r="I38" s="19" t="s">
        <v>456</v>
      </c>
      <c r="J38" s="19" t="s">
        <v>1</v>
      </c>
      <c r="K38" s="21">
        <v>159.82</v>
      </c>
      <c r="L38" s="22">
        <v>0</v>
      </c>
      <c r="M38" s="22">
        <v>0</v>
      </c>
      <c r="N38" s="22">
        <v>0</v>
      </c>
      <c r="O38" s="56">
        <f t="shared" si="0"/>
        <v>0</v>
      </c>
    </row>
    <row r="39" spans="1:17" ht="22.5" customHeight="1" x14ac:dyDescent="0.25">
      <c r="B39" s="194"/>
      <c r="C39" s="203"/>
      <c r="D39" s="25"/>
      <c r="E39" s="194"/>
      <c r="F39" s="19" t="s">
        <v>353</v>
      </c>
      <c r="G39" s="194"/>
      <c r="H39" s="199"/>
      <c r="I39" s="19" t="s">
        <v>457</v>
      </c>
      <c r="J39" s="19" t="s">
        <v>10</v>
      </c>
      <c r="K39" s="21">
        <v>160.25</v>
      </c>
      <c r="L39" s="22">
        <v>0</v>
      </c>
      <c r="M39" s="22">
        <v>0</v>
      </c>
      <c r="N39" s="22">
        <v>0</v>
      </c>
      <c r="O39" s="56">
        <f t="shared" si="0"/>
        <v>0</v>
      </c>
    </row>
    <row r="40" spans="1:17" ht="22.5" customHeight="1" x14ac:dyDescent="0.25">
      <c r="B40" s="192">
        <v>21</v>
      </c>
      <c r="C40" s="202" t="s">
        <v>924</v>
      </c>
      <c r="D40" s="57"/>
      <c r="E40" s="192" t="s">
        <v>483</v>
      </c>
      <c r="F40" s="19" t="s">
        <v>354</v>
      </c>
      <c r="G40" s="192" t="s">
        <v>899</v>
      </c>
      <c r="H40" s="198">
        <v>2896.8</v>
      </c>
      <c r="I40" s="19" t="s">
        <v>458</v>
      </c>
      <c r="J40" s="19" t="s">
        <v>1</v>
      </c>
      <c r="K40" s="21">
        <v>1314.11</v>
      </c>
      <c r="L40" s="22">
        <v>131411342.99999994</v>
      </c>
      <c r="M40" s="22">
        <v>66131316.471314125</v>
      </c>
      <c r="N40" s="22">
        <v>17229615.960663952</v>
      </c>
      <c r="O40" s="56">
        <f t="shared" si="0"/>
        <v>214772275.43197802</v>
      </c>
    </row>
    <row r="41" spans="1:17" ht="22.5" customHeight="1" x14ac:dyDescent="0.25">
      <c r="B41" s="194"/>
      <c r="C41" s="203"/>
      <c r="D41" s="25"/>
      <c r="E41" s="194"/>
      <c r="F41" s="19" t="s">
        <v>355</v>
      </c>
      <c r="G41" s="194"/>
      <c r="H41" s="199"/>
      <c r="I41" s="19" t="s">
        <v>448</v>
      </c>
      <c r="J41" s="19" t="s">
        <v>10</v>
      </c>
      <c r="K41" s="21">
        <v>1448.4</v>
      </c>
      <c r="L41" s="22">
        <v>151259215.17808217</v>
      </c>
      <c r="M41" s="22">
        <v>36802970.801337585</v>
      </c>
      <c r="N41" s="22">
        <v>14774593.198662415</v>
      </c>
      <c r="O41" s="56">
        <f t="shared" si="0"/>
        <v>202836779.17808217</v>
      </c>
    </row>
    <row r="42" spans="1:17" ht="22.5" customHeight="1" x14ac:dyDescent="0.25">
      <c r="B42" s="192">
        <v>22</v>
      </c>
      <c r="C42" s="202" t="s">
        <v>925</v>
      </c>
      <c r="D42" s="57"/>
      <c r="E42" s="192" t="s">
        <v>483</v>
      </c>
      <c r="F42" s="19" t="s">
        <v>364</v>
      </c>
      <c r="G42" s="192"/>
      <c r="H42" s="198">
        <v>1029.48</v>
      </c>
      <c r="I42" s="19" t="s">
        <v>459</v>
      </c>
      <c r="J42" s="19" t="s">
        <v>1</v>
      </c>
      <c r="K42" s="21">
        <v>489.39</v>
      </c>
      <c r="L42" s="30">
        <v>0</v>
      </c>
      <c r="M42" s="30">
        <v>0</v>
      </c>
      <c r="N42" s="30">
        <v>0</v>
      </c>
      <c r="O42" s="56">
        <f t="shared" si="0"/>
        <v>0</v>
      </c>
    </row>
    <row r="43" spans="1:17" ht="22.5" customHeight="1" x14ac:dyDescent="0.25">
      <c r="A43" s="2"/>
      <c r="B43" s="194"/>
      <c r="C43" s="203"/>
      <c r="D43" s="25"/>
      <c r="E43" s="194"/>
      <c r="F43" s="19" t="s">
        <v>365</v>
      </c>
      <c r="G43" s="194"/>
      <c r="H43" s="199"/>
      <c r="I43" s="19" t="s">
        <v>460</v>
      </c>
      <c r="J43" s="19" t="s">
        <v>10</v>
      </c>
      <c r="K43" s="21">
        <v>486.11</v>
      </c>
      <c r="L43" s="30">
        <v>0</v>
      </c>
      <c r="M43" s="30">
        <v>0</v>
      </c>
      <c r="N43" s="30">
        <v>0</v>
      </c>
      <c r="O43" s="56">
        <f t="shared" si="0"/>
        <v>0</v>
      </c>
      <c r="P43" s="172"/>
      <c r="Q43" s="172"/>
    </row>
    <row r="44" spans="1:17" ht="22.5" customHeight="1" x14ac:dyDescent="0.25">
      <c r="B44" s="192">
        <v>23</v>
      </c>
      <c r="C44" s="202" t="s">
        <v>1010</v>
      </c>
      <c r="D44" s="57">
        <v>15601</v>
      </c>
      <c r="E44" s="192" t="s">
        <v>483</v>
      </c>
      <c r="F44" s="19" t="s">
        <v>376</v>
      </c>
      <c r="G44" s="192"/>
      <c r="H44" s="198">
        <v>596.38</v>
      </c>
      <c r="I44" s="19" t="s">
        <v>461</v>
      </c>
      <c r="J44" s="19" t="s">
        <v>1</v>
      </c>
      <c r="K44" s="21">
        <v>295.82</v>
      </c>
      <c r="L44" s="22">
        <v>0.49041095934808254</v>
      </c>
      <c r="M44" s="22">
        <v>-4.0538937841376214E-3</v>
      </c>
      <c r="N44" s="22">
        <v>4.0538937841376214E-3</v>
      </c>
      <c r="O44" s="56">
        <f t="shared" si="0"/>
        <v>0.49041095934808254</v>
      </c>
    </row>
    <row r="45" spans="1:17" ht="22.5" customHeight="1" x14ac:dyDescent="0.25">
      <c r="B45" s="194"/>
      <c r="C45" s="203"/>
      <c r="D45" s="25"/>
      <c r="E45" s="194"/>
      <c r="F45" s="19" t="s">
        <v>377</v>
      </c>
      <c r="G45" s="194"/>
      <c r="H45" s="199"/>
      <c r="I45" s="19" t="s">
        <v>462</v>
      </c>
      <c r="J45" s="19" t="s">
        <v>10</v>
      </c>
      <c r="K45" s="21">
        <v>288</v>
      </c>
      <c r="L45" s="22">
        <v>0.12328767031431198</v>
      </c>
      <c r="M45" s="22">
        <v>-4.1208481584509762E-3</v>
      </c>
      <c r="N45" s="22">
        <v>4.1208481584509762E-3</v>
      </c>
      <c r="O45" s="56">
        <f t="shared" si="0"/>
        <v>0.12328767031431198</v>
      </c>
    </row>
    <row r="46" spans="1:17" ht="22.5" customHeight="1" x14ac:dyDescent="0.25">
      <c r="A46" s="2"/>
      <c r="B46" s="192">
        <v>24</v>
      </c>
      <c r="C46" s="202" t="s">
        <v>926</v>
      </c>
      <c r="D46" s="57"/>
      <c r="E46" s="192" t="s">
        <v>483</v>
      </c>
      <c r="F46" s="19" t="s">
        <v>463</v>
      </c>
      <c r="G46" s="192"/>
      <c r="H46" s="198">
        <v>584.86</v>
      </c>
      <c r="I46" s="19" t="s">
        <v>464</v>
      </c>
      <c r="J46" s="19" t="s">
        <v>1</v>
      </c>
      <c r="K46" s="21">
        <v>262.16000000000003</v>
      </c>
      <c r="L46" s="22">
        <v>0</v>
      </c>
      <c r="M46" s="22">
        <v>-3.5034865761456421E-3</v>
      </c>
      <c r="N46" s="22">
        <v>3.5034865761456421E-3</v>
      </c>
      <c r="O46" s="56">
        <f t="shared" si="0"/>
        <v>0</v>
      </c>
      <c r="P46" s="172"/>
      <c r="Q46" s="172"/>
    </row>
    <row r="47" spans="1:17" ht="22.5" customHeight="1" x14ac:dyDescent="0.25">
      <c r="B47" s="194"/>
      <c r="C47" s="203"/>
      <c r="D47" s="25"/>
      <c r="E47" s="194"/>
      <c r="F47" s="19" t="s">
        <v>378</v>
      </c>
      <c r="G47" s="194"/>
      <c r="H47" s="199"/>
      <c r="I47" s="19" t="s">
        <v>465</v>
      </c>
      <c r="J47" s="19" t="s">
        <v>1</v>
      </c>
      <c r="K47" s="21">
        <v>289.67</v>
      </c>
      <c r="L47" s="22">
        <v>0</v>
      </c>
      <c r="M47" s="22">
        <v>-6.6380333965771823E-3</v>
      </c>
      <c r="N47" s="22">
        <v>6.6380333965771823E-3</v>
      </c>
      <c r="O47" s="56">
        <f t="shared" si="0"/>
        <v>0</v>
      </c>
    </row>
    <row r="48" spans="1:17" ht="36.75" customHeight="1" x14ac:dyDescent="0.25">
      <c r="B48" s="19">
        <v>25</v>
      </c>
      <c r="C48" s="35" t="s">
        <v>927</v>
      </c>
      <c r="D48" s="155" t="s">
        <v>1018</v>
      </c>
      <c r="E48" s="19" t="s">
        <v>483</v>
      </c>
      <c r="F48" s="19" t="s">
        <v>410</v>
      </c>
      <c r="G48" s="19" t="s">
        <v>899</v>
      </c>
      <c r="H48" s="20">
        <v>526</v>
      </c>
      <c r="I48" s="19" t="s">
        <v>462</v>
      </c>
      <c r="J48" s="19" t="s">
        <v>1</v>
      </c>
      <c r="K48" s="21">
        <v>505</v>
      </c>
      <c r="L48" s="30">
        <v>0.40821917727589607</v>
      </c>
      <c r="M48" s="30">
        <v>-2.0604240792254881E-3</v>
      </c>
      <c r="N48" s="30">
        <v>2.0604240792254881E-3</v>
      </c>
      <c r="O48" s="56">
        <f>SUM(L48:N48)</f>
        <v>0.40821917727589607</v>
      </c>
      <c r="P48" s="172"/>
      <c r="Q48" s="172"/>
    </row>
    <row r="49" spans="1:17" ht="26.25" customHeight="1" x14ac:dyDescent="0.25">
      <c r="B49" s="19">
        <v>26</v>
      </c>
      <c r="C49" s="35" t="s">
        <v>928</v>
      </c>
      <c r="D49" s="19"/>
      <c r="E49" s="19" t="s">
        <v>483</v>
      </c>
      <c r="F49" s="19" t="s">
        <v>411</v>
      </c>
      <c r="G49" s="19" t="s">
        <v>899</v>
      </c>
      <c r="H49" s="20">
        <v>747.6</v>
      </c>
      <c r="I49" s="19" t="s">
        <v>466</v>
      </c>
      <c r="J49" s="19" t="s">
        <v>1</v>
      </c>
      <c r="K49" s="21">
        <v>698</v>
      </c>
      <c r="L49" s="30">
        <v>0.16164383664727211</v>
      </c>
      <c r="M49" s="30">
        <v>0</v>
      </c>
      <c r="N49" s="30">
        <v>0</v>
      </c>
      <c r="O49" s="56">
        <f>SUM(L49:N49)</f>
        <v>0.16164383664727211</v>
      </c>
      <c r="P49" s="172"/>
      <c r="Q49" s="172"/>
    </row>
    <row r="50" spans="1:17" ht="38.25" customHeight="1" x14ac:dyDescent="0.25">
      <c r="A50" s="2"/>
      <c r="B50" s="19">
        <v>27</v>
      </c>
      <c r="C50" s="35" t="s">
        <v>929</v>
      </c>
      <c r="D50" s="19"/>
      <c r="E50" s="19" t="s">
        <v>483</v>
      </c>
      <c r="F50" s="19" t="s">
        <v>412</v>
      </c>
      <c r="G50" s="19"/>
      <c r="H50" s="20">
        <v>1998</v>
      </c>
      <c r="I50" s="19" t="s">
        <v>467</v>
      </c>
      <c r="J50" s="19" t="s">
        <v>1</v>
      </c>
      <c r="K50" s="21">
        <v>1812</v>
      </c>
      <c r="L50" s="22">
        <v>0.40547946095466614</v>
      </c>
      <c r="M50" s="22">
        <v>-1.8196585124486114E-2</v>
      </c>
      <c r="N50" s="22">
        <v>1.8196585124486114E-2</v>
      </c>
      <c r="O50" s="56">
        <f t="shared" si="0"/>
        <v>0.40547946095466614</v>
      </c>
      <c r="P50" s="172"/>
      <c r="Q50" s="172"/>
    </row>
    <row r="51" spans="1:17" ht="28.5" customHeight="1" x14ac:dyDescent="0.25">
      <c r="B51" s="19">
        <v>28</v>
      </c>
      <c r="C51" s="35" t="s">
        <v>930</v>
      </c>
      <c r="D51" s="19"/>
      <c r="E51" s="19" t="s">
        <v>483</v>
      </c>
      <c r="F51" s="19" t="s">
        <v>415</v>
      </c>
      <c r="G51" s="19"/>
      <c r="H51" s="20">
        <v>352</v>
      </c>
      <c r="I51" s="19" t="s">
        <v>467</v>
      </c>
      <c r="J51" s="19" t="s">
        <v>1</v>
      </c>
      <c r="K51" s="21">
        <v>325</v>
      </c>
      <c r="L51" s="22">
        <v>26014000</v>
      </c>
      <c r="M51" s="22">
        <v>28550124.896955527</v>
      </c>
      <c r="N51" s="22">
        <v>4627150.9455102282</v>
      </c>
      <c r="O51" s="56">
        <f t="shared" si="0"/>
        <v>59191275.842465758</v>
      </c>
    </row>
    <row r="52" spans="1:17" ht="22.5" customHeight="1" x14ac:dyDescent="0.25">
      <c r="B52" s="192">
        <v>29</v>
      </c>
      <c r="C52" s="202" t="s">
        <v>931</v>
      </c>
      <c r="D52" s="57"/>
      <c r="E52" s="192" t="s">
        <v>483</v>
      </c>
      <c r="F52" s="19" t="s">
        <v>553</v>
      </c>
      <c r="G52" s="192"/>
      <c r="H52" s="198">
        <v>4530</v>
      </c>
      <c r="I52" s="24" t="s">
        <v>469</v>
      </c>
      <c r="J52" s="24" t="s">
        <v>1</v>
      </c>
      <c r="K52" s="21">
        <v>3300</v>
      </c>
      <c r="L52" s="22">
        <v>330000000</v>
      </c>
      <c r="M52" s="22">
        <v>328703643.01130497</v>
      </c>
      <c r="N52" s="22">
        <v>85812000.207873151</v>
      </c>
      <c r="O52" s="56">
        <f t="shared" si="0"/>
        <v>744515643.21917808</v>
      </c>
    </row>
    <row r="53" spans="1:17" ht="22.5" customHeight="1" x14ac:dyDescent="0.25">
      <c r="B53" s="194"/>
      <c r="C53" s="203"/>
      <c r="D53" s="25"/>
      <c r="E53" s="194"/>
      <c r="F53" s="19" t="s">
        <v>554</v>
      </c>
      <c r="G53" s="194"/>
      <c r="H53" s="199"/>
      <c r="I53" s="24" t="s">
        <v>470</v>
      </c>
      <c r="J53" s="24" t="s">
        <v>10</v>
      </c>
      <c r="K53" s="21">
        <v>1230</v>
      </c>
      <c r="L53" s="22">
        <v>123036000.00000009</v>
      </c>
      <c r="M53" s="22">
        <v>116014713.91037521</v>
      </c>
      <c r="N53" s="22">
        <v>35985601.897843949</v>
      </c>
      <c r="O53" s="56">
        <f t="shared" si="0"/>
        <v>275036315.80821925</v>
      </c>
    </row>
    <row r="54" spans="1:17" ht="22.5" customHeight="1" x14ac:dyDescent="0.25">
      <c r="B54" s="192">
        <v>30</v>
      </c>
      <c r="C54" s="202" t="s">
        <v>789</v>
      </c>
      <c r="D54" s="57"/>
      <c r="E54" s="192" t="s">
        <v>483</v>
      </c>
      <c r="F54" s="32" t="s">
        <v>555</v>
      </c>
      <c r="G54" s="192" t="s">
        <v>899</v>
      </c>
      <c r="H54" s="198">
        <v>1442</v>
      </c>
      <c r="I54" s="24" t="s">
        <v>471</v>
      </c>
      <c r="J54" s="24" t="s">
        <v>1</v>
      </c>
      <c r="K54" s="21">
        <v>254</v>
      </c>
      <c r="L54" s="22">
        <v>3698766.6147945207</v>
      </c>
      <c r="M54" s="22">
        <v>17100.396480765627</v>
      </c>
      <c r="N54" s="22">
        <v>10133.603519234373</v>
      </c>
      <c r="O54" s="56">
        <f t="shared" si="0"/>
        <v>3726000.6147945207</v>
      </c>
    </row>
    <row r="55" spans="1:17" ht="22.5" customHeight="1" x14ac:dyDescent="0.25">
      <c r="B55" s="194"/>
      <c r="C55" s="203"/>
      <c r="D55" s="25"/>
      <c r="E55" s="194"/>
      <c r="F55" s="32" t="s">
        <v>556</v>
      </c>
      <c r="G55" s="194"/>
      <c r="H55" s="199"/>
      <c r="I55" s="24" t="s">
        <v>472</v>
      </c>
      <c r="J55" s="24" t="s">
        <v>10</v>
      </c>
      <c r="K55" s="21">
        <v>1188.7</v>
      </c>
      <c r="L55" s="22">
        <v>28778041.914383575</v>
      </c>
      <c r="M55" s="22">
        <v>123194.04954963409</v>
      </c>
      <c r="N55" s="22">
        <v>78843.950450365912</v>
      </c>
      <c r="O55" s="56">
        <f t="shared" si="0"/>
        <v>28980079.914383575</v>
      </c>
    </row>
    <row r="56" spans="1:17" ht="27.75" customHeight="1" x14ac:dyDescent="0.25">
      <c r="A56" s="2"/>
      <c r="B56" s="19">
        <v>31</v>
      </c>
      <c r="C56" s="35" t="s">
        <v>1033</v>
      </c>
      <c r="D56" s="19"/>
      <c r="E56" s="19" t="s">
        <v>483</v>
      </c>
      <c r="F56" s="19" t="s">
        <v>220</v>
      </c>
      <c r="G56" s="19" t="s">
        <v>898</v>
      </c>
      <c r="H56" s="20">
        <v>1877.2</v>
      </c>
      <c r="I56" s="24" t="s">
        <v>473</v>
      </c>
      <c r="J56" s="24" t="s">
        <v>1</v>
      </c>
      <c r="K56" s="21">
        <v>1877.2</v>
      </c>
      <c r="L56" s="22">
        <v>0</v>
      </c>
      <c r="M56" s="22">
        <v>0</v>
      </c>
      <c r="N56" s="22">
        <v>0</v>
      </c>
      <c r="O56" s="56">
        <f t="shared" si="0"/>
        <v>0</v>
      </c>
      <c r="P56" s="172"/>
      <c r="Q56" s="172"/>
    </row>
    <row r="57" spans="1:17" ht="38.25" customHeight="1" x14ac:dyDescent="0.25">
      <c r="B57" s="19">
        <v>32</v>
      </c>
      <c r="C57" s="35" t="s">
        <v>932</v>
      </c>
      <c r="D57" s="19"/>
      <c r="E57" s="19" t="s">
        <v>483</v>
      </c>
      <c r="F57" s="19" t="s">
        <v>221</v>
      </c>
      <c r="G57" s="19"/>
      <c r="H57" s="20">
        <v>1784.52</v>
      </c>
      <c r="I57" s="24" t="s">
        <v>474</v>
      </c>
      <c r="J57" s="24" t="s">
        <v>1</v>
      </c>
      <c r="K57" s="21">
        <v>1784.52</v>
      </c>
      <c r="L57" s="22">
        <v>0</v>
      </c>
      <c r="M57" s="22">
        <v>0</v>
      </c>
      <c r="N57" s="22">
        <v>0</v>
      </c>
      <c r="O57" s="56">
        <f t="shared" si="0"/>
        <v>0</v>
      </c>
    </row>
    <row r="58" spans="1:17" ht="39" customHeight="1" x14ac:dyDescent="0.25">
      <c r="B58" s="19">
        <v>33</v>
      </c>
      <c r="C58" s="35" t="s">
        <v>799</v>
      </c>
      <c r="D58" s="19"/>
      <c r="E58" s="19" t="s">
        <v>483</v>
      </c>
      <c r="F58" s="19" t="s">
        <v>222</v>
      </c>
      <c r="G58" s="19" t="s">
        <v>899</v>
      </c>
      <c r="H58" s="20">
        <v>807.48</v>
      </c>
      <c r="I58" s="24" t="s">
        <v>474</v>
      </c>
      <c r="J58" s="24" t="s">
        <v>1</v>
      </c>
      <c r="K58" s="21">
        <v>807.48</v>
      </c>
      <c r="L58" s="22">
        <v>80748000</v>
      </c>
      <c r="M58" s="22">
        <v>42935125.984431453</v>
      </c>
      <c r="N58" s="22">
        <v>3521318.5991301937</v>
      </c>
      <c r="O58" s="56">
        <f t="shared" si="0"/>
        <v>127204444.58356164</v>
      </c>
    </row>
    <row r="59" spans="1:17" ht="28.5" customHeight="1" x14ac:dyDescent="0.25">
      <c r="B59" s="19">
        <v>34</v>
      </c>
      <c r="C59" s="35" t="s">
        <v>933</v>
      </c>
      <c r="D59" s="19"/>
      <c r="E59" s="19" t="s">
        <v>483</v>
      </c>
      <c r="F59" s="19" t="s">
        <v>224</v>
      </c>
      <c r="G59" s="19" t="s">
        <v>899</v>
      </c>
      <c r="H59" s="20">
        <v>1533.35</v>
      </c>
      <c r="I59" s="24" t="s">
        <v>468</v>
      </c>
      <c r="J59" s="24" t="s">
        <v>1</v>
      </c>
      <c r="K59" s="21">
        <v>1533.35</v>
      </c>
      <c r="L59" s="22">
        <v>153335000</v>
      </c>
      <c r="M59" s="22">
        <v>122080851.71530868</v>
      </c>
      <c r="N59" s="22">
        <v>26151204.503869396</v>
      </c>
      <c r="O59" s="56">
        <f t="shared" si="0"/>
        <v>301567056.21917808</v>
      </c>
    </row>
    <row r="60" spans="1:17" ht="51.75" customHeight="1" x14ac:dyDescent="0.25">
      <c r="B60" s="19">
        <v>35</v>
      </c>
      <c r="C60" s="35" t="s">
        <v>1036</v>
      </c>
      <c r="D60" s="19"/>
      <c r="E60" s="19" t="s">
        <v>483</v>
      </c>
      <c r="F60" s="19" t="s">
        <v>225</v>
      </c>
      <c r="G60" s="19" t="s">
        <v>898</v>
      </c>
      <c r="H60" s="20">
        <v>713.6</v>
      </c>
      <c r="I60" s="24" t="s">
        <v>475</v>
      </c>
      <c r="J60" s="24" t="s">
        <v>1</v>
      </c>
      <c r="K60" s="21">
        <v>714</v>
      </c>
      <c r="L60" s="22">
        <v>14902.191780824214</v>
      </c>
      <c r="M60" s="22">
        <v>11.467838618877</v>
      </c>
      <c r="N60" s="22">
        <v>6.532161381123001</v>
      </c>
      <c r="O60" s="56">
        <f t="shared" si="0"/>
        <v>14920.191780824214</v>
      </c>
    </row>
    <row r="61" spans="1:17" ht="28.5" customHeight="1" x14ac:dyDescent="0.25">
      <c r="B61" s="19">
        <v>36</v>
      </c>
      <c r="C61" s="35" t="s">
        <v>934</v>
      </c>
      <c r="D61" s="19"/>
      <c r="E61" s="19" t="s">
        <v>483</v>
      </c>
      <c r="F61" s="19" t="s">
        <v>227</v>
      </c>
      <c r="G61" s="19"/>
      <c r="H61" s="20">
        <v>2404.83</v>
      </c>
      <c r="I61" s="24" t="s">
        <v>476</v>
      </c>
      <c r="J61" s="24" t="s">
        <v>1</v>
      </c>
      <c r="K61" s="21">
        <v>2404.83</v>
      </c>
      <c r="L61" s="22">
        <v>192386400.00273973</v>
      </c>
      <c r="M61" s="22">
        <v>156959424.6446802</v>
      </c>
      <c r="N61" s="22">
        <v>29402285.404634867</v>
      </c>
      <c r="O61" s="56">
        <f t="shared" si="0"/>
        <v>378748110.05205482</v>
      </c>
    </row>
    <row r="62" spans="1:17" ht="22.5" customHeight="1" x14ac:dyDescent="0.25">
      <c r="A62" s="2"/>
      <c r="B62" s="192">
        <v>37</v>
      </c>
      <c r="C62" s="202" t="s">
        <v>935</v>
      </c>
      <c r="D62" s="192">
        <v>64601</v>
      </c>
      <c r="E62" s="192" t="s">
        <v>483</v>
      </c>
      <c r="F62" s="19" t="s">
        <v>230</v>
      </c>
      <c r="G62" s="192" t="s">
        <v>899</v>
      </c>
      <c r="H62" s="198">
        <v>959.55</v>
      </c>
      <c r="I62" s="24" t="s">
        <v>477</v>
      </c>
      <c r="J62" s="24" t="s">
        <v>1</v>
      </c>
      <c r="K62" s="21">
        <v>600</v>
      </c>
      <c r="L62" s="22">
        <v>8.2191780209541321E-2</v>
      </c>
      <c r="M62" s="22">
        <v>0</v>
      </c>
      <c r="N62" s="22">
        <v>0</v>
      </c>
      <c r="O62" s="56">
        <f t="shared" si="0"/>
        <v>8.2191780209541321E-2</v>
      </c>
      <c r="P62" s="172"/>
      <c r="Q62" s="172"/>
    </row>
    <row r="63" spans="1:17" ht="22.5" customHeight="1" x14ac:dyDescent="0.25">
      <c r="B63" s="194"/>
      <c r="C63" s="203"/>
      <c r="D63" s="194"/>
      <c r="E63" s="194"/>
      <c r="F63" s="19" t="s">
        <v>231</v>
      </c>
      <c r="G63" s="194"/>
      <c r="H63" s="199"/>
      <c r="I63" s="24" t="s">
        <v>478</v>
      </c>
      <c r="J63" s="24" t="s">
        <v>10</v>
      </c>
      <c r="K63" s="21">
        <v>359.55</v>
      </c>
      <c r="L63" s="22">
        <v>0</v>
      </c>
      <c r="M63" s="22">
        <v>0</v>
      </c>
      <c r="N63" s="22">
        <v>0</v>
      </c>
      <c r="O63" s="56">
        <f t="shared" si="0"/>
        <v>0</v>
      </c>
    </row>
    <row r="64" spans="1:17" ht="21" customHeight="1" x14ac:dyDescent="0.25">
      <c r="B64" s="192">
        <v>38</v>
      </c>
      <c r="C64" s="202" t="s">
        <v>936</v>
      </c>
      <c r="D64" s="57"/>
      <c r="E64" s="192" t="s">
        <v>483</v>
      </c>
      <c r="F64" s="19" t="s">
        <v>233</v>
      </c>
      <c r="G64" s="192" t="s">
        <v>898</v>
      </c>
      <c r="H64" s="20">
        <v>706.08</v>
      </c>
      <c r="I64" s="24" t="s">
        <v>479</v>
      </c>
      <c r="J64" s="24" t="s">
        <v>1</v>
      </c>
      <c r="K64" s="21">
        <v>706.08</v>
      </c>
      <c r="L64" s="22">
        <v>0</v>
      </c>
      <c r="M64" s="22">
        <v>-2.5787352270459477E-4</v>
      </c>
      <c r="N64" s="22">
        <v>2.5787352270459477E-4</v>
      </c>
      <c r="O64" s="56">
        <f t="shared" si="0"/>
        <v>0</v>
      </c>
    </row>
    <row r="65" spans="2:15" ht="21" customHeight="1" x14ac:dyDescent="0.25">
      <c r="B65" s="194"/>
      <c r="C65" s="203"/>
      <c r="D65" s="25"/>
      <c r="E65" s="194"/>
      <c r="F65" s="19" t="s">
        <v>234</v>
      </c>
      <c r="G65" s="194"/>
      <c r="H65" s="20">
        <v>346.88</v>
      </c>
      <c r="I65" s="24" t="s">
        <v>480</v>
      </c>
      <c r="J65" s="24" t="s">
        <v>10</v>
      </c>
      <c r="K65" s="21">
        <v>346.88</v>
      </c>
      <c r="L65" s="22">
        <v>0</v>
      </c>
      <c r="M65" s="22">
        <v>0</v>
      </c>
      <c r="N65" s="22">
        <v>0</v>
      </c>
      <c r="O65" s="56">
        <f t="shared" si="0"/>
        <v>0</v>
      </c>
    </row>
    <row r="66" spans="2:15" ht="27" customHeight="1" x14ac:dyDescent="0.25">
      <c r="B66" s="19">
        <v>39</v>
      </c>
      <c r="C66" s="35" t="s">
        <v>937</v>
      </c>
      <c r="D66" s="19"/>
      <c r="E66" s="19" t="s">
        <v>483</v>
      </c>
      <c r="F66" s="19" t="s">
        <v>236</v>
      </c>
      <c r="G66" s="19"/>
      <c r="H66" s="20">
        <v>307.19959999999998</v>
      </c>
      <c r="I66" s="24" t="s">
        <v>481</v>
      </c>
      <c r="J66" s="24" t="s">
        <v>1</v>
      </c>
      <c r="K66" s="21">
        <v>307.2</v>
      </c>
      <c r="L66" s="22">
        <v>24575967.916164394</v>
      </c>
      <c r="M66" s="22">
        <v>13627257.934990268</v>
      </c>
      <c r="N66" s="22">
        <v>2669566.6411193218</v>
      </c>
      <c r="O66" s="56">
        <f t="shared" si="0"/>
        <v>40872792.492273986</v>
      </c>
    </row>
    <row r="67" spans="2:15" ht="22.5" customHeight="1" x14ac:dyDescent="0.25">
      <c r="B67" s="192">
        <v>40</v>
      </c>
      <c r="C67" s="202" t="s">
        <v>938</v>
      </c>
      <c r="D67" s="57"/>
      <c r="E67" s="192" t="s">
        <v>483</v>
      </c>
      <c r="F67" s="19" t="s">
        <v>237</v>
      </c>
      <c r="G67" s="192" t="s">
        <v>898</v>
      </c>
      <c r="H67" s="198">
        <v>2152.84</v>
      </c>
      <c r="I67" s="24" t="s">
        <v>2</v>
      </c>
      <c r="J67" s="24" t="s">
        <v>1</v>
      </c>
      <c r="K67" s="21">
        <v>283.52</v>
      </c>
      <c r="L67" s="22">
        <v>2835244</v>
      </c>
      <c r="M67" s="22">
        <v>1266481.8207129354</v>
      </c>
      <c r="N67" s="22">
        <v>41122.828985694883</v>
      </c>
      <c r="O67" s="56">
        <f t="shared" si="0"/>
        <v>4142848.64969863</v>
      </c>
    </row>
    <row r="68" spans="2:15" ht="22.5" customHeight="1" x14ac:dyDescent="0.25">
      <c r="B68" s="194"/>
      <c r="C68" s="203"/>
      <c r="D68" s="25"/>
      <c r="E68" s="194"/>
      <c r="F68" s="19" t="s">
        <v>238</v>
      </c>
      <c r="G68" s="194"/>
      <c r="H68" s="199"/>
      <c r="I68" s="24" t="s">
        <v>482</v>
      </c>
      <c r="J68" s="24" t="s">
        <v>10</v>
      </c>
      <c r="K68" s="21">
        <v>1869.32</v>
      </c>
      <c r="L68" s="22">
        <v>37386312.145479456</v>
      </c>
      <c r="M68" s="22">
        <v>17979956.746513393</v>
      </c>
      <c r="N68" s="22">
        <v>963113.78439071949</v>
      </c>
      <c r="O68" s="56">
        <f t="shared" si="0"/>
        <v>56329382.67638357</v>
      </c>
    </row>
    <row r="69" spans="2:15" ht="39" customHeight="1" x14ac:dyDescent="0.25">
      <c r="B69" s="19">
        <v>41</v>
      </c>
      <c r="C69" s="35" t="s">
        <v>939</v>
      </c>
      <c r="D69" s="19"/>
      <c r="E69" s="19" t="s">
        <v>483</v>
      </c>
      <c r="F69" s="19" t="s">
        <v>239</v>
      </c>
      <c r="G69" s="19"/>
      <c r="H69" s="20">
        <v>1117.6600000000001</v>
      </c>
      <c r="I69" s="23" t="s">
        <v>682</v>
      </c>
      <c r="J69" s="19" t="s">
        <v>1</v>
      </c>
      <c r="K69" s="21">
        <v>1117.6600000000001</v>
      </c>
      <c r="L69" s="22">
        <v>78236200.00000003</v>
      </c>
      <c r="M69" s="22">
        <v>46117471.984438665</v>
      </c>
      <c r="N69" s="22">
        <v>7701419.5087120291</v>
      </c>
      <c r="O69" s="56">
        <f t="shared" si="0"/>
        <v>132055091.49315071</v>
      </c>
    </row>
    <row r="70" spans="2:15" ht="22.5" customHeight="1" x14ac:dyDescent="0.25">
      <c r="B70" s="192">
        <v>42</v>
      </c>
      <c r="C70" s="202" t="s">
        <v>1085</v>
      </c>
      <c r="D70" s="192">
        <v>14901</v>
      </c>
      <c r="E70" s="192" t="s">
        <v>483</v>
      </c>
      <c r="F70" s="19" t="s">
        <v>241</v>
      </c>
      <c r="G70" s="192"/>
      <c r="H70" s="20">
        <v>580.4</v>
      </c>
      <c r="I70" s="23" t="s">
        <v>891</v>
      </c>
      <c r="J70" s="19" t="s">
        <v>1</v>
      </c>
      <c r="K70" s="19">
        <v>95.92</v>
      </c>
      <c r="L70" s="22">
        <v>0</v>
      </c>
      <c r="M70" s="22">
        <v>0</v>
      </c>
      <c r="N70" s="22">
        <v>0</v>
      </c>
      <c r="O70" s="56">
        <f t="shared" ref="O70:O92" si="1">SUM(L70:N70)</f>
        <v>0</v>
      </c>
    </row>
    <row r="71" spans="2:15" ht="22.5" customHeight="1" x14ac:dyDescent="0.25">
      <c r="B71" s="194"/>
      <c r="C71" s="203"/>
      <c r="D71" s="194"/>
      <c r="E71" s="194"/>
      <c r="F71" s="19" t="s">
        <v>242</v>
      </c>
      <c r="G71" s="194"/>
      <c r="H71" s="20">
        <v>580.4</v>
      </c>
      <c r="I71" s="23" t="s">
        <v>892</v>
      </c>
      <c r="J71" s="19" t="s">
        <v>10</v>
      </c>
      <c r="K71" s="19">
        <v>484.48</v>
      </c>
      <c r="L71" s="22">
        <v>0</v>
      </c>
      <c r="M71" s="22">
        <v>0</v>
      </c>
      <c r="N71" s="22">
        <v>0</v>
      </c>
      <c r="O71" s="56">
        <f t="shared" si="1"/>
        <v>0</v>
      </c>
    </row>
    <row r="72" spans="2:15" ht="22.5" customHeight="1" x14ac:dyDescent="0.25">
      <c r="B72" s="192">
        <v>43</v>
      </c>
      <c r="C72" s="202" t="s">
        <v>940</v>
      </c>
      <c r="D72" s="57"/>
      <c r="E72" s="192" t="s">
        <v>483</v>
      </c>
      <c r="F72" s="19" t="s">
        <v>243</v>
      </c>
      <c r="G72" s="192"/>
      <c r="H72" s="198">
        <v>3772.28</v>
      </c>
      <c r="I72" s="23" t="s">
        <v>893</v>
      </c>
      <c r="J72" s="19" t="s">
        <v>1</v>
      </c>
      <c r="K72" s="19">
        <v>1886.14</v>
      </c>
      <c r="L72" s="22">
        <v>0</v>
      </c>
      <c r="M72" s="22">
        <v>-1.0766747769427626E-3</v>
      </c>
      <c r="N72" s="22">
        <v>1.0766747769427626E-3</v>
      </c>
      <c r="O72" s="56">
        <f t="shared" si="1"/>
        <v>0</v>
      </c>
    </row>
    <row r="73" spans="2:15" ht="26.25" customHeight="1" x14ac:dyDescent="0.25">
      <c r="B73" s="194"/>
      <c r="C73" s="203"/>
      <c r="D73" s="25"/>
      <c r="E73" s="194"/>
      <c r="F73" s="19" t="s">
        <v>244</v>
      </c>
      <c r="G73" s="194"/>
      <c r="H73" s="199"/>
      <c r="I73" s="23" t="s">
        <v>98</v>
      </c>
      <c r="J73" s="19" t="s">
        <v>10</v>
      </c>
      <c r="K73" s="19">
        <v>1886.14</v>
      </c>
      <c r="L73" s="22">
        <v>0.12328767031431198</v>
      </c>
      <c r="M73" s="22">
        <v>0</v>
      </c>
      <c r="N73" s="22">
        <v>0</v>
      </c>
      <c r="O73" s="56">
        <f t="shared" si="1"/>
        <v>0.12328767031431198</v>
      </c>
    </row>
    <row r="74" spans="2:15" ht="22.5" customHeight="1" x14ac:dyDescent="0.25">
      <c r="B74" s="192">
        <v>44</v>
      </c>
      <c r="C74" s="202" t="s">
        <v>941</v>
      </c>
      <c r="D74" s="57"/>
      <c r="E74" s="192" t="s">
        <v>483</v>
      </c>
      <c r="F74" s="19" t="s">
        <v>247</v>
      </c>
      <c r="G74" s="192"/>
      <c r="H74" s="198">
        <v>2077.88</v>
      </c>
      <c r="I74" s="23" t="s">
        <v>7</v>
      </c>
      <c r="J74" s="19" t="s">
        <v>1</v>
      </c>
      <c r="K74" s="19">
        <v>1034.6400000000001</v>
      </c>
      <c r="L74" s="22">
        <v>62078100.099999994</v>
      </c>
      <c r="M74" s="22">
        <v>36758504.60504128</v>
      </c>
      <c r="N74" s="22">
        <v>5894358.3252285821</v>
      </c>
      <c r="O74" s="56">
        <f t="shared" si="1"/>
        <v>104730963.03026986</v>
      </c>
    </row>
    <row r="75" spans="2:15" ht="22.5" customHeight="1" x14ac:dyDescent="0.25">
      <c r="B75" s="194"/>
      <c r="C75" s="203"/>
      <c r="D75" s="25"/>
      <c r="E75" s="194"/>
      <c r="F75" s="19" t="s">
        <v>248</v>
      </c>
      <c r="G75" s="194"/>
      <c r="H75" s="199"/>
      <c r="I75" s="23" t="s">
        <v>89</v>
      </c>
      <c r="J75" s="19" t="s">
        <v>10</v>
      </c>
      <c r="K75" s="19">
        <v>1036.24</v>
      </c>
      <c r="L75" s="22">
        <v>51812249.900000006</v>
      </c>
      <c r="M75" s="22">
        <v>26167607.651967645</v>
      </c>
      <c r="N75" s="22">
        <v>4345082.2878131811</v>
      </c>
      <c r="O75" s="56">
        <f t="shared" si="1"/>
        <v>82324939.839780837</v>
      </c>
    </row>
    <row r="76" spans="2:15" ht="38.25" customHeight="1" x14ac:dyDescent="0.25">
      <c r="B76" s="19">
        <v>45</v>
      </c>
      <c r="C76" s="35" t="s">
        <v>942</v>
      </c>
      <c r="D76" s="19"/>
      <c r="E76" s="19" t="s">
        <v>483</v>
      </c>
      <c r="F76" s="19" t="s">
        <v>249</v>
      </c>
      <c r="G76" s="19"/>
      <c r="H76" s="20">
        <v>2443</v>
      </c>
      <c r="I76" s="23" t="s">
        <v>7</v>
      </c>
      <c r="J76" s="19" t="s">
        <v>1</v>
      </c>
      <c r="K76" s="21">
        <v>2443</v>
      </c>
      <c r="L76" s="22">
        <v>146580000</v>
      </c>
      <c r="M76" s="22">
        <v>86794880.861456946</v>
      </c>
      <c r="N76" s="22">
        <v>13917871.659091013</v>
      </c>
      <c r="O76" s="56">
        <f t="shared" si="1"/>
        <v>247292752.52054796</v>
      </c>
    </row>
    <row r="77" spans="2:15" ht="38.25" customHeight="1" x14ac:dyDescent="0.25">
      <c r="B77" s="19">
        <v>46</v>
      </c>
      <c r="C77" s="35" t="s">
        <v>943</v>
      </c>
      <c r="D77" s="19"/>
      <c r="E77" s="19" t="s">
        <v>483</v>
      </c>
      <c r="F77" s="19" t="s">
        <v>250</v>
      </c>
      <c r="G77" s="19" t="s">
        <v>899</v>
      </c>
      <c r="H77" s="20">
        <v>1341.84</v>
      </c>
      <c r="I77" s="23" t="s">
        <v>104</v>
      </c>
      <c r="J77" s="19" t="s">
        <v>1</v>
      </c>
      <c r="K77" s="21">
        <v>1341.84</v>
      </c>
      <c r="L77" s="22">
        <v>0</v>
      </c>
      <c r="M77" s="22">
        <v>-2.2338149959910411E-3</v>
      </c>
      <c r="N77" s="22">
        <v>2.2338149959910411E-3</v>
      </c>
      <c r="O77" s="56">
        <f t="shared" si="1"/>
        <v>0</v>
      </c>
    </row>
    <row r="78" spans="2:15" ht="22.5" customHeight="1" x14ac:dyDescent="0.25">
      <c r="B78" s="192">
        <v>47</v>
      </c>
      <c r="C78" s="202" t="s">
        <v>944</v>
      </c>
      <c r="D78" s="57"/>
      <c r="E78" s="192" t="s">
        <v>483</v>
      </c>
      <c r="F78" s="19" t="s">
        <v>251</v>
      </c>
      <c r="G78" s="198" t="s">
        <v>898</v>
      </c>
      <c r="H78" s="198">
        <v>582.79999999999995</v>
      </c>
      <c r="I78" s="23" t="s">
        <v>89</v>
      </c>
      <c r="J78" s="19" t="s">
        <v>1</v>
      </c>
      <c r="K78" s="21">
        <v>291.39999999999998</v>
      </c>
      <c r="L78" s="22">
        <v>0</v>
      </c>
      <c r="M78" s="22">
        <v>-1.1787577395875978E-2</v>
      </c>
      <c r="N78" s="22">
        <v>1.1787577395875978E-2</v>
      </c>
      <c r="O78" s="56">
        <f t="shared" si="1"/>
        <v>0</v>
      </c>
    </row>
    <row r="79" spans="2:15" ht="22.5" customHeight="1" x14ac:dyDescent="0.25">
      <c r="B79" s="194"/>
      <c r="C79" s="203"/>
      <c r="D79" s="25"/>
      <c r="E79" s="194"/>
      <c r="F79" s="19" t="s">
        <v>252</v>
      </c>
      <c r="G79" s="199"/>
      <c r="H79" s="199"/>
      <c r="I79" s="23" t="s">
        <v>894</v>
      </c>
      <c r="J79" s="19" t="s">
        <v>10</v>
      </c>
      <c r="K79" s="21">
        <v>291.39999999999998</v>
      </c>
      <c r="L79" s="22">
        <v>0</v>
      </c>
      <c r="M79" s="22">
        <v>0</v>
      </c>
      <c r="N79" s="22">
        <v>0</v>
      </c>
      <c r="O79" s="56">
        <f t="shared" si="1"/>
        <v>0</v>
      </c>
    </row>
    <row r="80" spans="2:15" ht="22.5" customHeight="1" x14ac:dyDescent="0.25">
      <c r="B80" s="192">
        <v>48</v>
      </c>
      <c r="C80" s="202" t="s">
        <v>945</v>
      </c>
      <c r="D80" s="57"/>
      <c r="E80" s="192" t="s">
        <v>483</v>
      </c>
      <c r="F80" s="19" t="s">
        <v>253</v>
      </c>
      <c r="G80" s="192"/>
      <c r="H80" s="198">
        <v>2067</v>
      </c>
      <c r="I80" s="23" t="s">
        <v>693</v>
      </c>
      <c r="J80" s="19" t="s">
        <v>1</v>
      </c>
      <c r="K80" s="21">
        <v>1033.5</v>
      </c>
      <c r="L80" s="22">
        <v>0</v>
      </c>
      <c r="M80" s="22">
        <v>-2.1767689042711912E-4</v>
      </c>
      <c r="N80" s="22">
        <v>2.1767689042711912E-4</v>
      </c>
      <c r="O80" s="56">
        <f t="shared" si="1"/>
        <v>0</v>
      </c>
    </row>
    <row r="81" spans="1:17" ht="22.5" customHeight="1" x14ac:dyDescent="0.25">
      <c r="B81" s="194"/>
      <c r="C81" s="203"/>
      <c r="D81" s="25"/>
      <c r="E81" s="194"/>
      <c r="F81" s="19" t="s">
        <v>254</v>
      </c>
      <c r="G81" s="194"/>
      <c r="H81" s="199"/>
      <c r="I81" s="23" t="s">
        <v>895</v>
      </c>
      <c r="J81" s="19" t="s">
        <v>10</v>
      </c>
      <c r="K81" s="21">
        <v>1033.5</v>
      </c>
      <c r="L81" s="22">
        <v>0</v>
      </c>
      <c r="M81" s="22">
        <v>0</v>
      </c>
      <c r="N81" s="22">
        <v>0</v>
      </c>
      <c r="O81" s="56">
        <f t="shared" si="1"/>
        <v>0</v>
      </c>
    </row>
    <row r="82" spans="1:17" ht="36" customHeight="1" x14ac:dyDescent="0.25">
      <c r="B82" s="192">
        <v>49</v>
      </c>
      <c r="C82" s="202" t="s">
        <v>946</v>
      </c>
      <c r="D82" s="57"/>
      <c r="E82" s="192" t="s">
        <v>483</v>
      </c>
      <c r="F82" s="19" t="s">
        <v>255</v>
      </c>
      <c r="G82" s="192"/>
      <c r="H82" s="198">
        <v>983</v>
      </c>
      <c r="I82" s="23" t="s">
        <v>896</v>
      </c>
      <c r="J82" s="19" t="s">
        <v>1</v>
      </c>
      <c r="K82" s="21">
        <v>483.26</v>
      </c>
      <c r="L82" s="22">
        <v>24163145.400000088</v>
      </c>
      <c r="M82" s="22">
        <v>12002238.297058225</v>
      </c>
      <c r="N82" s="22">
        <v>1868525.1550513643</v>
      </c>
      <c r="O82" s="56">
        <f t="shared" si="1"/>
        <v>38033908.852109678</v>
      </c>
    </row>
    <row r="83" spans="1:17" ht="36" customHeight="1" x14ac:dyDescent="0.25">
      <c r="B83" s="194"/>
      <c r="C83" s="203"/>
      <c r="D83" s="25"/>
      <c r="E83" s="194"/>
      <c r="F83" s="19" t="s">
        <v>256</v>
      </c>
      <c r="G83" s="194"/>
      <c r="H83" s="199"/>
      <c r="I83" s="23" t="s">
        <v>688</v>
      </c>
      <c r="J83" s="19" t="s">
        <v>10</v>
      </c>
      <c r="K83" s="21">
        <v>499.74</v>
      </c>
      <c r="L83" s="22">
        <v>24986854.600000001</v>
      </c>
      <c r="M83" s="22">
        <v>11305488.720129384</v>
      </c>
      <c r="N83" s="22">
        <v>1522427.7338158193</v>
      </c>
      <c r="O83" s="56">
        <f t="shared" si="1"/>
        <v>37814771.053945206</v>
      </c>
    </row>
    <row r="84" spans="1:17" ht="22.5" customHeight="1" x14ac:dyDescent="0.25">
      <c r="B84" s="192">
        <v>50</v>
      </c>
      <c r="C84" s="202" t="s">
        <v>1034</v>
      </c>
      <c r="D84" s="57"/>
      <c r="E84" s="192" t="s">
        <v>483</v>
      </c>
      <c r="F84" s="19" t="s">
        <v>257</v>
      </c>
      <c r="G84" s="192"/>
      <c r="H84" s="198">
        <v>2696.44</v>
      </c>
      <c r="I84" s="23" t="s">
        <v>896</v>
      </c>
      <c r="J84" s="19" t="s">
        <v>1</v>
      </c>
      <c r="K84" s="21">
        <v>1348.22</v>
      </c>
      <c r="L84" s="22">
        <v>67410999.999999985</v>
      </c>
      <c r="M84" s="22">
        <v>33484171.085420903</v>
      </c>
      <c r="N84" s="22">
        <v>5212862.1611544387</v>
      </c>
      <c r="O84" s="56">
        <f t="shared" si="1"/>
        <v>106108033.24657533</v>
      </c>
    </row>
    <row r="85" spans="1:17" ht="22.5" customHeight="1" x14ac:dyDescent="0.25">
      <c r="B85" s="194"/>
      <c r="C85" s="203"/>
      <c r="D85" s="25"/>
      <c r="E85" s="194"/>
      <c r="F85" s="19" t="s">
        <v>258</v>
      </c>
      <c r="G85" s="194"/>
      <c r="H85" s="199"/>
      <c r="I85" s="23" t="s">
        <v>696</v>
      </c>
      <c r="J85" s="19" t="s">
        <v>10</v>
      </c>
      <c r="K85" s="21">
        <v>1348.22</v>
      </c>
      <c r="L85" s="22">
        <v>53928800</v>
      </c>
      <c r="M85" s="22">
        <v>24646326.180834681</v>
      </c>
      <c r="N85" s="22">
        <v>3509405.5561516229</v>
      </c>
      <c r="O85" s="56">
        <f t="shared" si="1"/>
        <v>82084531.736986309</v>
      </c>
    </row>
    <row r="86" spans="1:17" ht="22.5" customHeight="1" x14ac:dyDescent="0.25">
      <c r="B86" s="192">
        <v>51</v>
      </c>
      <c r="C86" s="202" t="s">
        <v>947</v>
      </c>
      <c r="D86" s="57"/>
      <c r="E86" s="192" t="s">
        <v>483</v>
      </c>
      <c r="F86" s="19" t="s">
        <v>557</v>
      </c>
      <c r="G86" s="192"/>
      <c r="H86" s="198">
        <v>2991.92</v>
      </c>
      <c r="I86" s="23" t="s">
        <v>688</v>
      </c>
      <c r="J86" s="19" t="s">
        <v>1</v>
      </c>
      <c r="K86" s="21">
        <v>1495.96</v>
      </c>
      <c r="L86" s="22">
        <v>74797900.00000003</v>
      </c>
      <c r="M86" s="22">
        <v>33842874.41868259</v>
      </c>
      <c r="N86" s="22">
        <v>4557372.5813174108</v>
      </c>
      <c r="O86" s="56">
        <f t="shared" si="1"/>
        <v>113198147.00000003</v>
      </c>
    </row>
    <row r="87" spans="1:17" ht="22.5" customHeight="1" x14ac:dyDescent="0.25">
      <c r="B87" s="194"/>
      <c r="C87" s="203"/>
      <c r="D87" s="25"/>
      <c r="E87" s="194"/>
      <c r="F87" s="19" t="s">
        <v>558</v>
      </c>
      <c r="G87" s="194"/>
      <c r="H87" s="199"/>
      <c r="I87" s="23" t="s">
        <v>714</v>
      </c>
      <c r="J87" s="19" t="s">
        <v>10</v>
      </c>
      <c r="K87" s="21">
        <v>1495.96</v>
      </c>
      <c r="L87" s="22">
        <v>59838319.999999985</v>
      </c>
      <c r="M87" s="22">
        <v>27415753.017008867</v>
      </c>
      <c r="N87" s="22">
        <v>3951802.2257308615</v>
      </c>
      <c r="O87" s="56">
        <f t="shared" si="1"/>
        <v>91205875.242739722</v>
      </c>
    </row>
    <row r="88" spans="1:17" ht="51.75" customHeight="1" x14ac:dyDescent="0.25">
      <c r="B88" s="19">
        <v>52</v>
      </c>
      <c r="C88" s="35" t="s">
        <v>1009</v>
      </c>
      <c r="D88" s="19"/>
      <c r="E88" s="19" t="s">
        <v>548</v>
      </c>
      <c r="F88" s="19" t="s">
        <v>240</v>
      </c>
      <c r="G88" s="19" t="s">
        <v>899</v>
      </c>
      <c r="H88" s="20">
        <v>1219.48</v>
      </c>
      <c r="I88" s="23">
        <v>42347</v>
      </c>
      <c r="J88" s="19" t="s">
        <v>1</v>
      </c>
      <c r="K88" s="21">
        <v>1219.48</v>
      </c>
      <c r="L88" s="22">
        <v>0.29589041322469711</v>
      </c>
      <c r="M88" s="22">
        <v>-1.2430100489969125E-4</v>
      </c>
      <c r="N88" s="22">
        <v>1.2430100489969125E-4</v>
      </c>
      <c r="O88" s="56">
        <f>SUM(L88:N88)</f>
        <v>0.29589041322469711</v>
      </c>
    </row>
    <row r="89" spans="1:17" ht="27" customHeight="1" x14ac:dyDescent="0.25">
      <c r="B89" s="19">
        <v>53</v>
      </c>
      <c r="C89" s="35" t="s">
        <v>948</v>
      </c>
      <c r="D89" s="19"/>
      <c r="E89" s="19" t="s">
        <v>483</v>
      </c>
      <c r="F89" s="19" t="s">
        <v>559</v>
      </c>
      <c r="G89" s="19"/>
      <c r="H89" s="20">
        <v>676.44</v>
      </c>
      <c r="I89" s="23" t="s">
        <v>897</v>
      </c>
      <c r="J89" s="19" t="s">
        <v>1</v>
      </c>
      <c r="K89" s="21">
        <v>676.44</v>
      </c>
      <c r="L89" s="22">
        <v>0</v>
      </c>
      <c r="M89" s="22">
        <v>0</v>
      </c>
      <c r="N89" s="22">
        <v>0</v>
      </c>
      <c r="O89" s="56">
        <f t="shared" si="1"/>
        <v>0</v>
      </c>
    </row>
    <row r="90" spans="1:17" ht="37.5" customHeight="1" x14ac:dyDescent="0.25">
      <c r="B90" s="19">
        <v>54</v>
      </c>
      <c r="C90" s="35" t="s">
        <v>949</v>
      </c>
      <c r="D90" s="19"/>
      <c r="E90" s="19" t="s">
        <v>483</v>
      </c>
      <c r="F90" s="19" t="s">
        <v>260</v>
      </c>
      <c r="G90" s="19"/>
      <c r="H90" s="21">
        <v>880.99</v>
      </c>
      <c r="I90" s="23" t="s">
        <v>125</v>
      </c>
      <c r="J90" s="19" t="s">
        <v>1</v>
      </c>
      <c r="K90" s="21">
        <v>880.99</v>
      </c>
      <c r="L90" s="22">
        <v>0</v>
      </c>
      <c r="M90" s="22">
        <v>-6.0836554684051093E-3</v>
      </c>
      <c r="N90" s="22">
        <v>6.0836554684051093E-3</v>
      </c>
      <c r="O90" s="56">
        <f t="shared" si="1"/>
        <v>0</v>
      </c>
    </row>
    <row r="91" spans="1:17" ht="22.5" customHeight="1" x14ac:dyDescent="0.25">
      <c r="B91" s="192">
        <v>55</v>
      </c>
      <c r="C91" s="220" t="s">
        <v>878</v>
      </c>
      <c r="D91" s="57"/>
      <c r="E91" s="192" t="s">
        <v>483</v>
      </c>
      <c r="F91" s="19" t="s">
        <v>265</v>
      </c>
      <c r="G91" s="57"/>
      <c r="H91" s="198">
        <v>1543.54</v>
      </c>
      <c r="I91" s="23" t="s">
        <v>1062</v>
      </c>
      <c r="J91" s="19" t="s">
        <v>1</v>
      </c>
      <c r="K91" s="21">
        <v>770</v>
      </c>
      <c r="L91" s="22">
        <v>0</v>
      </c>
      <c r="M91" s="22">
        <v>-2.3959467043615365E-3</v>
      </c>
      <c r="N91" s="22">
        <v>2.3959467043615365E-3</v>
      </c>
      <c r="O91" s="56">
        <f t="shared" si="1"/>
        <v>0</v>
      </c>
    </row>
    <row r="92" spans="1:17" ht="27.75" customHeight="1" x14ac:dyDescent="0.25">
      <c r="B92" s="194"/>
      <c r="C92" s="221"/>
      <c r="D92" s="25"/>
      <c r="E92" s="194"/>
      <c r="F92" s="19" t="s">
        <v>266</v>
      </c>
      <c r="G92" s="25"/>
      <c r="H92" s="199"/>
      <c r="I92" s="23" t="s">
        <v>1063</v>
      </c>
      <c r="J92" s="19" t="s">
        <v>10</v>
      </c>
      <c r="K92" s="21">
        <v>773.54</v>
      </c>
      <c r="L92" s="22">
        <v>0</v>
      </c>
      <c r="M92" s="22">
        <v>0</v>
      </c>
      <c r="N92" s="22">
        <v>0</v>
      </c>
      <c r="O92" s="56">
        <f t="shared" si="1"/>
        <v>0</v>
      </c>
    </row>
    <row r="93" spans="1:17" ht="9.75" customHeight="1" thickBot="1" x14ac:dyDescent="0.3">
      <c r="C93" s="8"/>
      <c r="I93" s="6"/>
      <c r="K93" s="7"/>
    </row>
    <row r="94" spans="1:17" s="2" customFormat="1" ht="22.5" customHeight="1" thickBot="1" x14ac:dyDescent="0.3">
      <c r="A94" s="1"/>
      <c r="C94" s="2">
        <v>55</v>
      </c>
      <c r="E94" s="218" t="s">
        <v>668</v>
      </c>
      <c r="F94" s="219"/>
      <c r="G94" s="59" t="s">
        <v>905</v>
      </c>
      <c r="H94" s="222" t="s">
        <v>4</v>
      </c>
      <c r="I94" s="223"/>
      <c r="J94" s="224"/>
      <c r="K94" s="59" t="s">
        <v>905</v>
      </c>
      <c r="L94" s="87">
        <f>SUM(L6:L93)</f>
        <v>2643287975.823545</v>
      </c>
      <c r="M94" s="87">
        <f>SUM(M6:M93)</f>
        <v>3164818367.4009275</v>
      </c>
      <c r="N94" s="87">
        <f>SUM(N6:N93)</f>
        <v>1973319759.3855116</v>
      </c>
      <c r="O94" s="87">
        <f>SUM(O6:O93)</f>
        <v>7781426102.6099854</v>
      </c>
      <c r="P94" s="188">
        <f>SUM(L94:N94)</f>
        <v>7781426102.6099834</v>
      </c>
      <c r="Q94" s="189" t="b">
        <f>O94=P94</f>
        <v>0</v>
      </c>
    </row>
    <row r="95" spans="1:17" x14ac:dyDescent="0.25">
      <c r="C95" s="8"/>
      <c r="I95" s="6"/>
      <c r="K95" s="7"/>
      <c r="M95" s="78">
        <f>SUM(M94:N94)</f>
        <v>5138138126.7864389</v>
      </c>
    </row>
    <row r="96" spans="1:17" x14ac:dyDescent="0.25">
      <c r="A96" s="2"/>
      <c r="C96" s="8" t="s">
        <v>1101</v>
      </c>
      <c r="I96" s="6"/>
      <c r="K96" s="7"/>
      <c r="P96" s="172"/>
      <c r="Q96" s="172"/>
    </row>
    <row r="97" spans="1:17" x14ac:dyDescent="0.25">
      <c r="A97" s="2"/>
      <c r="C97" s="8"/>
      <c r="I97" s="6"/>
      <c r="K97" s="7"/>
      <c r="P97" s="172"/>
      <c r="Q97" s="172"/>
    </row>
    <row r="98" spans="1:17" ht="12" thickBot="1" x14ac:dyDescent="0.3">
      <c r="C98" s="8"/>
      <c r="I98" s="6"/>
      <c r="K98" s="7"/>
    </row>
    <row r="99" spans="1:17" s="2" customFormat="1" ht="28.5" customHeight="1" thickBot="1" x14ac:dyDescent="0.3">
      <c r="A99" s="1"/>
      <c r="B99" s="121" t="s">
        <v>417</v>
      </c>
      <c r="C99" s="122" t="s">
        <v>418</v>
      </c>
      <c r="D99" s="121" t="s">
        <v>996</v>
      </c>
      <c r="E99" s="122" t="s">
        <v>419</v>
      </c>
      <c r="F99" s="121" t="s">
        <v>420</v>
      </c>
      <c r="G99" s="150" t="s">
        <v>1006</v>
      </c>
      <c r="H99" s="123" t="s">
        <v>421</v>
      </c>
      <c r="I99" s="121" t="s">
        <v>422</v>
      </c>
      <c r="J99" s="121" t="s">
        <v>423</v>
      </c>
      <c r="K99" s="121" t="s">
        <v>424</v>
      </c>
      <c r="L99" s="124" t="s">
        <v>425</v>
      </c>
      <c r="M99" s="124" t="s">
        <v>3</v>
      </c>
      <c r="N99" s="124" t="s">
        <v>5</v>
      </c>
      <c r="O99" s="124" t="s">
        <v>426</v>
      </c>
      <c r="P99" s="171"/>
      <c r="Q99" s="171"/>
    </row>
    <row r="100" spans="1:17" s="2" customFormat="1" ht="15.75" customHeight="1" x14ac:dyDescent="0.25">
      <c r="A100" s="1"/>
      <c r="B100" s="205" t="s">
        <v>743</v>
      </c>
      <c r="C100" s="206"/>
      <c r="D100" s="206"/>
      <c r="E100" s="206"/>
      <c r="F100" s="206"/>
      <c r="G100" s="207"/>
      <c r="H100" s="50" t="s">
        <v>427</v>
      </c>
      <c r="I100" s="243" t="s">
        <v>743</v>
      </c>
      <c r="J100" s="244"/>
      <c r="K100" s="55" t="s">
        <v>427</v>
      </c>
      <c r="L100" s="167"/>
      <c r="M100" s="168"/>
      <c r="N100" s="168"/>
      <c r="O100" s="169" t="s">
        <v>680</v>
      </c>
      <c r="P100" s="171"/>
      <c r="Q100" s="171"/>
    </row>
    <row r="101" spans="1:17" ht="22.5" customHeight="1" x14ac:dyDescent="0.25">
      <c r="B101" s="192">
        <v>1</v>
      </c>
      <c r="C101" s="208" t="s">
        <v>950</v>
      </c>
      <c r="D101" s="57"/>
      <c r="E101" s="192" t="s">
        <v>501</v>
      </c>
      <c r="F101" s="19" t="s">
        <v>279</v>
      </c>
      <c r="G101" s="192"/>
      <c r="H101" s="198">
        <v>1721.25</v>
      </c>
      <c r="I101" s="19" t="s">
        <v>484</v>
      </c>
      <c r="J101" s="19" t="s">
        <v>1</v>
      </c>
      <c r="K101" s="21">
        <v>860.625</v>
      </c>
      <c r="L101" s="27">
        <v>0</v>
      </c>
      <c r="M101" s="27">
        <v>0</v>
      </c>
      <c r="N101" s="27">
        <v>0</v>
      </c>
      <c r="O101" s="56">
        <f t="shared" ref="O101:O127" si="2">SUM(L101:N101)</f>
        <v>0</v>
      </c>
    </row>
    <row r="102" spans="1:17" ht="22.5" customHeight="1" x14ac:dyDescent="0.25">
      <c r="B102" s="194"/>
      <c r="C102" s="209"/>
      <c r="D102" s="25"/>
      <c r="E102" s="194"/>
      <c r="F102" s="19" t="s">
        <v>280</v>
      </c>
      <c r="G102" s="194"/>
      <c r="H102" s="199"/>
      <c r="I102" s="19" t="s">
        <v>281</v>
      </c>
      <c r="J102" s="19" t="s">
        <v>10</v>
      </c>
      <c r="K102" s="21">
        <v>860.625</v>
      </c>
      <c r="L102" s="22">
        <v>51153665.301369831</v>
      </c>
      <c r="M102" s="22">
        <v>92730853.499422625</v>
      </c>
      <c r="N102" s="22">
        <v>71536879.103317127</v>
      </c>
      <c r="O102" s="56">
        <f t="shared" si="2"/>
        <v>215421397.9041096</v>
      </c>
    </row>
    <row r="103" spans="1:17" ht="27" customHeight="1" x14ac:dyDescent="0.25">
      <c r="A103" s="2"/>
      <c r="B103" s="19">
        <v>2</v>
      </c>
      <c r="C103" s="53" t="s">
        <v>951</v>
      </c>
      <c r="D103" s="19"/>
      <c r="E103" s="19" t="s">
        <v>501</v>
      </c>
      <c r="F103" s="19" t="s">
        <v>290</v>
      </c>
      <c r="G103" s="19"/>
      <c r="H103" s="20">
        <v>100</v>
      </c>
      <c r="I103" s="19" t="s">
        <v>485</v>
      </c>
      <c r="J103" s="19" t="s">
        <v>1</v>
      </c>
      <c r="K103" s="21">
        <v>100</v>
      </c>
      <c r="L103" s="22">
        <v>7999999.9999999925</v>
      </c>
      <c r="M103" s="22">
        <v>33920740.053361237</v>
      </c>
      <c r="N103" s="22">
        <v>27932890.152118213</v>
      </c>
      <c r="O103" s="56">
        <f t="shared" si="2"/>
        <v>69853630.205479443</v>
      </c>
      <c r="P103" s="172"/>
      <c r="Q103" s="172"/>
    </row>
    <row r="104" spans="1:17" ht="22.5" customHeight="1" x14ac:dyDescent="0.25">
      <c r="B104" s="192">
        <v>3</v>
      </c>
      <c r="C104" s="208" t="s">
        <v>952</v>
      </c>
      <c r="D104" s="57"/>
      <c r="E104" s="192" t="s">
        <v>501</v>
      </c>
      <c r="F104" s="19" t="s">
        <v>307</v>
      </c>
      <c r="G104" s="192"/>
      <c r="H104" s="198">
        <v>573</v>
      </c>
      <c r="I104" s="19" t="s">
        <v>486</v>
      </c>
      <c r="J104" s="19" t="s">
        <v>1</v>
      </c>
      <c r="K104" s="21">
        <v>286.5</v>
      </c>
      <c r="L104" s="22">
        <v>28649999.999999985</v>
      </c>
      <c r="M104" s="22">
        <v>107063730.64636405</v>
      </c>
      <c r="N104" s="22">
        <v>89774179.613909945</v>
      </c>
      <c r="O104" s="56">
        <f t="shared" si="2"/>
        <v>225487910.26027399</v>
      </c>
    </row>
    <row r="105" spans="1:17" ht="22.5" customHeight="1" x14ac:dyDescent="0.25">
      <c r="B105" s="194"/>
      <c r="C105" s="209"/>
      <c r="D105" s="25"/>
      <c r="E105" s="194"/>
      <c r="F105" s="19" t="s">
        <v>308</v>
      </c>
      <c r="G105" s="194"/>
      <c r="H105" s="199"/>
      <c r="I105" s="19" t="s">
        <v>487</v>
      </c>
      <c r="J105" s="19" t="s">
        <v>10</v>
      </c>
      <c r="K105" s="21">
        <v>286.5</v>
      </c>
      <c r="L105" s="22">
        <v>28650000.000000015</v>
      </c>
      <c r="M105" s="22">
        <v>107194505.16435842</v>
      </c>
      <c r="N105" s="22">
        <v>94744625.794545695</v>
      </c>
      <c r="O105" s="56">
        <f t="shared" si="2"/>
        <v>230589130.95890415</v>
      </c>
    </row>
    <row r="106" spans="1:17" ht="22.5" customHeight="1" x14ac:dyDescent="0.25">
      <c r="B106" s="192">
        <v>4</v>
      </c>
      <c r="C106" s="226" t="s">
        <v>953</v>
      </c>
      <c r="D106" s="135"/>
      <c r="E106" s="192" t="s">
        <v>501</v>
      </c>
      <c r="F106" s="19" t="s">
        <v>406</v>
      </c>
      <c r="G106" s="192"/>
      <c r="H106" s="198">
        <v>630</v>
      </c>
      <c r="I106" s="19" t="s">
        <v>488</v>
      </c>
      <c r="J106" s="19" t="s">
        <v>1</v>
      </c>
      <c r="K106" s="21">
        <v>315</v>
      </c>
      <c r="L106" s="22">
        <v>31500000</v>
      </c>
      <c r="M106" s="22">
        <v>89781758.273983106</v>
      </c>
      <c r="N106" s="22">
        <v>83054820.452044293</v>
      </c>
      <c r="O106" s="56">
        <f t="shared" si="2"/>
        <v>204336578.7260274</v>
      </c>
    </row>
    <row r="107" spans="1:17" ht="22.5" customHeight="1" x14ac:dyDescent="0.25">
      <c r="B107" s="193"/>
      <c r="C107" s="227"/>
      <c r="D107" s="136"/>
      <c r="E107" s="193"/>
      <c r="F107" s="19" t="s">
        <v>405</v>
      </c>
      <c r="G107" s="193"/>
      <c r="H107" s="225"/>
      <c r="I107" s="19" t="s">
        <v>331</v>
      </c>
      <c r="J107" s="19" t="s">
        <v>10</v>
      </c>
      <c r="K107" s="21">
        <v>268</v>
      </c>
      <c r="L107" s="22">
        <v>26800000</v>
      </c>
      <c r="M107" s="22">
        <v>71980163.04052937</v>
      </c>
      <c r="N107" s="22">
        <v>67645948.411525428</v>
      </c>
      <c r="O107" s="56">
        <f t="shared" si="2"/>
        <v>166426111.4520548</v>
      </c>
    </row>
    <row r="108" spans="1:17" ht="22.5" customHeight="1" x14ac:dyDescent="0.25">
      <c r="B108" s="194"/>
      <c r="C108" s="228"/>
      <c r="D108" s="137"/>
      <c r="E108" s="194"/>
      <c r="F108" s="19" t="s">
        <v>404</v>
      </c>
      <c r="G108" s="194"/>
      <c r="H108" s="199"/>
      <c r="I108" s="19" t="s">
        <v>489</v>
      </c>
      <c r="J108" s="19" t="s">
        <v>186</v>
      </c>
      <c r="K108" s="21">
        <v>47</v>
      </c>
      <c r="L108" s="22">
        <v>4700000</v>
      </c>
      <c r="M108" s="22">
        <v>11347984.305744233</v>
      </c>
      <c r="N108" s="22">
        <v>10989998.488776317</v>
      </c>
      <c r="O108" s="56">
        <f t="shared" si="2"/>
        <v>27037982.794520549</v>
      </c>
    </row>
    <row r="109" spans="1:17" ht="26.25" customHeight="1" x14ac:dyDescent="0.25">
      <c r="B109" s="19">
        <v>5</v>
      </c>
      <c r="C109" s="53" t="s">
        <v>954</v>
      </c>
      <c r="D109" s="19"/>
      <c r="E109" s="19" t="s">
        <v>501</v>
      </c>
      <c r="F109" s="19" t="s">
        <v>215</v>
      </c>
      <c r="G109" s="19"/>
      <c r="H109" s="20">
        <v>123.92</v>
      </c>
      <c r="I109" s="19" t="s">
        <v>490</v>
      </c>
      <c r="J109" s="19" t="s">
        <v>1</v>
      </c>
      <c r="K109" s="21">
        <v>123.92</v>
      </c>
      <c r="L109" s="22">
        <v>12392000.00000003</v>
      </c>
      <c r="M109" s="22">
        <v>76818515.440989584</v>
      </c>
      <c r="N109" s="22">
        <v>37197985.865859717</v>
      </c>
      <c r="O109" s="56">
        <f t="shared" si="2"/>
        <v>126408501.30684933</v>
      </c>
    </row>
    <row r="110" spans="1:17" ht="33.75" x14ac:dyDescent="0.25">
      <c r="B110" s="19">
        <v>6</v>
      </c>
      <c r="C110" s="53" t="s">
        <v>955</v>
      </c>
      <c r="D110" s="19"/>
      <c r="E110" s="19" t="s">
        <v>501</v>
      </c>
      <c r="F110" s="19" t="s">
        <v>218</v>
      </c>
      <c r="G110" s="19"/>
      <c r="H110" s="20">
        <v>35</v>
      </c>
      <c r="I110" s="19" t="s">
        <v>434</v>
      </c>
      <c r="J110" s="19" t="s">
        <v>1</v>
      </c>
      <c r="K110" s="21">
        <v>35</v>
      </c>
      <c r="L110" s="22">
        <v>3499999.9999999963</v>
      </c>
      <c r="M110" s="22">
        <v>16732825.937043156</v>
      </c>
      <c r="N110" s="22">
        <v>8372890.8848746493</v>
      </c>
      <c r="O110" s="56">
        <f t="shared" si="2"/>
        <v>28605716.821917802</v>
      </c>
    </row>
    <row r="111" spans="1:17" ht="22.5" customHeight="1" x14ac:dyDescent="0.25">
      <c r="B111" s="192">
        <v>7</v>
      </c>
      <c r="C111" s="208" t="s">
        <v>956</v>
      </c>
      <c r="D111" s="57"/>
      <c r="E111" s="192" t="s">
        <v>501</v>
      </c>
      <c r="F111" s="19" t="s">
        <v>565</v>
      </c>
      <c r="G111" s="192"/>
      <c r="H111" s="198">
        <v>1950</v>
      </c>
      <c r="I111" s="19" t="s">
        <v>484</v>
      </c>
      <c r="J111" s="19" t="s">
        <v>1</v>
      </c>
      <c r="K111" s="21">
        <v>975</v>
      </c>
      <c r="L111" s="22">
        <v>96894856.465753317</v>
      </c>
      <c r="M111" s="22">
        <v>179581086.21723515</v>
      </c>
      <c r="N111" s="22">
        <v>116222293.59098403</v>
      </c>
      <c r="O111" s="56">
        <f t="shared" si="2"/>
        <v>392698236.27397251</v>
      </c>
    </row>
    <row r="112" spans="1:17" ht="22.5" customHeight="1" x14ac:dyDescent="0.25">
      <c r="A112" s="2"/>
      <c r="B112" s="194"/>
      <c r="C112" s="209"/>
      <c r="D112" s="25"/>
      <c r="E112" s="194"/>
      <c r="F112" s="19" t="s">
        <v>566</v>
      </c>
      <c r="G112" s="194"/>
      <c r="H112" s="199"/>
      <c r="I112" s="19" t="s">
        <v>281</v>
      </c>
      <c r="J112" s="19" t="s">
        <v>10</v>
      </c>
      <c r="K112" s="21">
        <v>975</v>
      </c>
      <c r="L112" s="22">
        <v>97499999.99999997</v>
      </c>
      <c r="M112" s="22">
        <v>241873360.35267916</v>
      </c>
      <c r="N112" s="22">
        <v>214250073.52403316</v>
      </c>
      <c r="O112" s="56">
        <f t="shared" si="2"/>
        <v>553623433.87671232</v>
      </c>
      <c r="P112" s="172"/>
      <c r="Q112" s="172"/>
    </row>
    <row r="113" spans="1:17" ht="22.5" customHeight="1" x14ac:dyDescent="0.25">
      <c r="B113" s="192">
        <v>8</v>
      </c>
      <c r="C113" s="208" t="s">
        <v>957</v>
      </c>
      <c r="D113" s="57"/>
      <c r="E113" s="192" t="s">
        <v>501</v>
      </c>
      <c r="F113" s="19" t="s">
        <v>318</v>
      </c>
      <c r="G113" s="192"/>
      <c r="H113" s="198">
        <v>885.6</v>
      </c>
      <c r="I113" s="19" t="s">
        <v>319</v>
      </c>
      <c r="J113" s="19" t="s">
        <v>1</v>
      </c>
      <c r="K113" s="21">
        <v>565</v>
      </c>
      <c r="L113" s="22">
        <v>56500000</v>
      </c>
      <c r="M113" s="22">
        <v>191338863.97043836</v>
      </c>
      <c r="N113" s="22">
        <v>165401744.13915068</v>
      </c>
      <c r="O113" s="56">
        <f t="shared" si="2"/>
        <v>413240608.10958904</v>
      </c>
    </row>
    <row r="114" spans="1:17" ht="22.5" customHeight="1" x14ac:dyDescent="0.25">
      <c r="B114" s="194"/>
      <c r="C114" s="209"/>
      <c r="D114" s="25"/>
      <c r="E114" s="194"/>
      <c r="F114" s="19" t="s">
        <v>320</v>
      </c>
      <c r="G114" s="194"/>
      <c r="H114" s="199"/>
      <c r="I114" s="19" t="s">
        <v>321</v>
      </c>
      <c r="J114" s="19" t="s">
        <v>10</v>
      </c>
      <c r="K114" s="21">
        <v>320.60000000000002</v>
      </c>
      <c r="L114" s="22">
        <v>32060000.00000003</v>
      </c>
      <c r="M114" s="22">
        <v>96613498.532966018</v>
      </c>
      <c r="N114" s="22">
        <v>85357035.768403828</v>
      </c>
      <c r="O114" s="56">
        <f t="shared" si="2"/>
        <v>214030534.30136988</v>
      </c>
    </row>
    <row r="115" spans="1:17" ht="22.5" customHeight="1" x14ac:dyDescent="0.25">
      <c r="B115" s="192">
        <v>9</v>
      </c>
      <c r="C115" s="208" t="s">
        <v>958</v>
      </c>
      <c r="D115" s="57"/>
      <c r="E115" s="192" t="s">
        <v>501</v>
      </c>
      <c r="F115" s="19" t="s">
        <v>329</v>
      </c>
      <c r="G115" s="192"/>
      <c r="H115" s="198">
        <v>1950</v>
      </c>
      <c r="I115" s="19" t="s">
        <v>491</v>
      </c>
      <c r="J115" s="19" t="s">
        <v>1</v>
      </c>
      <c r="K115" s="21">
        <v>975</v>
      </c>
      <c r="L115" s="22">
        <v>97500000</v>
      </c>
      <c r="M115" s="22">
        <v>163428637.47659522</v>
      </c>
      <c r="N115" s="22">
        <v>20617440.619295169</v>
      </c>
      <c r="O115" s="56">
        <f t="shared" si="2"/>
        <v>281546078.0958904</v>
      </c>
    </row>
    <row r="116" spans="1:17" ht="22.5" customHeight="1" x14ac:dyDescent="0.25">
      <c r="B116" s="194"/>
      <c r="C116" s="209"/>
      <c r="D116" s="25"/>
      <c r="E116" s="194"/>
      <c r="F116" s="19" t="s">
        <v>330</v>
      </c>
      <c r="G116" s="194"/>
      <c r="H116" s="199"/>
      <c r="I116" s="19" t="s">
        <v>492</v>
      </c>
      <c r="J116" s="19" t="s">
        <v>10</v>
      </c>
      <c r="K116" s="21">
        <v>975</v>
      </c>
      <c r="L116" s="22">
        <v>97500000.00000006</v>
      </c>
      <c r="M116" s="22">
        <v>249844299.67288274</v>
      </c>
      <c r="N116" s="22">
        <v>221174663.46410358</v>
      </c>
      <c r="O116" s="56">
        <f t="shared" si="2"/>
        <v>568518963.13698637</v>
      </c>
    </row>
    <row r="117" spans="1:17" ht="22.5" customHeight="1" x14ac:dyDescent="0.25">
      <c r="B117" s="192">
        <v>10</v>
      </c>
      <c r="C117" s="208" t="s">
        <v>959</v>
      </c>
      <c r="D117" s="57"/>
      <c r="E117" s="192" t="s">
        <v>501</v>
      </c>
      <c r="F117" s="19" t="s">
        <v>309</v>
      </c>
      <c r="G117" s="192"/>
      <c r="H117" s="198">
        <v>578.6</v>
      </c>
      <c r="I117" s="19" t="s">
        <v>310</v>
      </c>
      <c r="J117" s="19" t="s">
        <v>1</v>
      </c>
      <c r="K117" s="21">
        <v>251</v>
      </c>
      <c r="L117" s="22">
        <v>25100000</v>
      </c>
      <c r="M117" s="22">
        <v>95053187.759790406</v>
      </c>
      <c r="N117" s="22">
        <v>83996451.363497272</v>
      </c>
      <c r="O117" s="56">
        <f t="shared" si="2"/>
        <v>204149639.12328768</v>
      </c>
    </row>
    <row r="118" spans="1:17" ht="22.5" customHeight="1" x14ac:dyDescent="0.25">
      <c r="A118" s="2"/>
      <c r="B118" s="193"/>
      <c r="C118" s="213"/>
      <c r="D118" s="131"/>
      <c r="E118" s="193"/>
      <c r="F118" s="19" t="s">
        <v>311</v>
      </c>
      <c r="G118" s="193"/>
      <c r="H118" s="225"/>
      <c r="I118" s="19" t="s">
        <v>493</v>
      </c>
      <c r="J118" s="19" t="s">
        <v>10</v>
      </c>
      <c r="K118" s="21">
        <v>239.3</v>
      </c>
      <c r="L118" s="22">
        <v>33930000</v>
      </c>
      <c r="M118" s="22">
        <v>123693519.53630194</v>
      </c>
      <c r="N118" s="22">
        <v>109328301.6691775</v>
      </c>
      <c r="O118" s="56">
        <f t="shared" si="2"/>
        <v>266951821.20547944</v>
      </c>
      <c r="P118" s="172"/>
      <c r="Q118" s="172"/>
    </row>
    <row r="119" spans="1:17" ht="22.5" customHeight="1" x14ac:dyDescent="0.25">
      <c r="B119" s="194"/>
      <c r="C119" s="209"/>
      <c r="D119" s="25"/>
      <c r="E119" s="194"/>
      <c r="F119" s="19" t="s">
        <v>312</v>
      </c>
      <c r="G119" s="194"/>
      <c r="H119" s="199"/>
      <c r="I119" s="19" t="s">
        <v>313</v>
      </c>
      <c r="J119" s="19" t="s">
        <v>186</v>
      </c>
      <c r="K119" s="21">
        <v>88.3</v>
      </c>
      <c r="L119" s="22">
        <v>8830000.0000000037</v>
      </c>
      <c r="M119" s="22">
        <v>28041269.405615311</v>
      </c>
      <c r="N119" s="22">
        <v>24777340.347809348</v>
      </c>
      <c r="O119" s="56">
        <f t="shared" si="2"/>
        <v>61648609.753424659</v>
      </c>
    </row>
    <row r="120" spans="1:17" ht="22.5" customHeight="1" x14ac:dyDescent="0.25">
      <c r="B120" s="192">
        <v>11</v>
      </c>
      <c r="C120" s="208" t="s">
        <v>960</v>
      </c>
      <c r="D120" s="57"/>
      <c r="E120" s="192" t="s">
        <v>501</v>
      </c>
      <c r="F120" s="19" t="s">
        <v>356</v>
      </c>
      <c r="G120" s="192"/>
      <c r="H120" s="249">
        <v>467.2</v>
      </c>
      <c r="I120" s="19" t="s">
        <v>494</v>
      </c>
      <c r="J120" s="19" t="s">
        <v>1</v>
      </c>
      <c r="K120" s="21">
        <v>220.29</v>
      </c>
      <c r="L120" s="22">
        <v>22028712</v>
      </c>
      <c r="M120" s="22">
        <v>13646939.083449891</v>
      </c>
      <c r="N120" s="22">
        <v>5209115.3906542193</v>
      </c>
      <c r="O120" s="56">
        <f t="shared" si="2"/>
        <v>40884766.474104114</v>
      </c>
    </row>
    <row r="121" spans="1:17" ht="22.5" customHeight="1" x14ac:dyDescent="0.25">
      <c r="B121" s="194"/>
      <c r="C121" s="209"/>
      <c r="D121" s="25"/>
      <c r="E121" s="194"/>
      <c r="F121" s="19" t="s">
        <v>357</v>
      </c>
      <c r="G121" s="194"/>
      <c r="H121" s="250"/>
      <c r="I121" s="19" t="s">
        <v>495</v>
      </c>
      <c r="J121" s="19" t="s">
        <v>1</v>
      </c>
      <c r="K121" s="21">
        <v>233.6</v>
      </c>
      <c r="L121" s="22">
        <v>23360000.000000004</v>
      </c>
      <c r="M121" s="22">
        <v>12900892.932273973</v>
      </c>
      <c r="N121" s="22">
        <v>3686942.0677260268</v>
      </c>
      <c r="O121" s="56">
        <f t="shared" si="2"/>
        <v>39947835</v>
      </c>
    </row>
    <row r="122" spans="1:17" ht="22.5" customHeight="1" x14ac:dyDescent="0.25">
      <c r="A122" s="2"/>
      <c r="B122" s="211">
        <v>12</v>
      </c>
      <c r="C122" s="208" t="s">
        <v>961</v>
      </c>
      <c r="D122" s="57"/>
      <c r="E122" s="211" t="s">
        <v>501</v>
      </c>
      <c r="F122" s="19" t="s">
        <v>569</v>
      </c>
      <c r="G122" s="192"/>
      <c r="H122" s="249">
        <v>472</v>
      </c>
      <c r="I122" s="19" t="s">
        <v>496</v>
      </c>
      <c r="J122" s="19" t="s">
        <v>1</v>
      </c>
      <c r="K122" s="21">
        <v>191.38</v>
      </c>
      <c r="L122" s="22">
        <v>0</v>
      </c>
      <c r="M122" s="22">
        <v>0</v>
      </c>
      <c r="N122" s="22">
        <v>0</v>
      </c>
      <c r="O122" s="56">
        <f t="shared" si="2"/>
        <v>0</v>
      </c>
      <c r="P122" s="172"/>
      <c r="Q122" s="172"/>
    </row>
    <row r="123" spans="1:17" ht="22.5" customHeight="1" x14ac:dyDescent="0.25">
      <c r="B123" s="212"/>
      <c r="C123" s="210"/>
      <c r="D123" s="138"/>
      <c r="E123" s="212"/>
      <c r="F123" s="19" t="s">
        <v>570</v>
      </c>
      <c r="G123" s="194"/>
      <c r="H123" s="250"/>
      <c r="I123" s="19" t="s">
        <v>458</v>
      </c>
      <c r="J123" s="19" t="s">
        <v>10</v>
      </c>
      <c r="K123" s="21">
        <v>236</v>
      </c>
      <c r="L123" s="22">
        <v>2.7397260069847107E-2</v>
      </c>
      <c r="M123" s="22">
        <v>0</v>
      </c>
      <c r="N123" s="22">
        <v>0</v>
      </c>
      <c r="O123" s="56">
        <f t="shared" si="2"/>
        <v>2.7397260069847107E-2</v>
      </c>
    </row>
    <row r="124" spans="1:17" ht="22.5" customHeight="1" x14ac:dyDescent="0.25">
      <c r="B124" s="192">
        <v>13</v>
      </c>
      <c r="C124" s="208" t="s">
        <v>962</v>
      </c>
      <c r="D124" s="57"/>
      <c r="E124" s="192" t="s">
        <v>501</v>
      </c>
      <c r="F124" s="19" t="s">
        <v>341</v>
      </c>
      <c r="G124" s="192" t="s">
        <v>899</v>
      </c>
      <c r="H124" s="198">
        <v>1677</v>
      </c>
      <c r="I124" s="19" t="s">
        <v>497</v>
      </c>
      <c r="J124" s="19" t="s">
        <v>1</v>
      </c>
      <c r="K124" s="21">
        <v>836</v>
      </c>
      <c r="L124" s="22">
        <v>31059578</v>
      </c>
      <c r="M124" s="22">
        <v>5306465.4296192508</v>
      </c>
      <c r="N124" s="22">
        <v>2468525.4701067824</v>
      </c>
      <c r="O124" s="56">
        <f t="shared" si="2"/>
        <v>38834568.899726033</v>
      </c>
    </row>
    <row r="125" spans="1:17" ht="22.5" customHeight="1" x14ac:dyDescent="0.25">
      <c r="B125" s="194"/>
      <c r="C125" s="209"/>
      <c r="D125" s="25"/>
      <c r="E125" s="194"/>
      <c r="F125" s="19" t="s">
        <v>342</v>
      </c>
      <c r="G125" s="194"/>
      <c r="H125" s="199"/>
      <c r="I125" s="19" t="s">
        <v>498</v>
      </c>
      <c r="J125" s="19" t="s">
        <v>10</v>
      </c>
      <c r="K125" s="21">
        <v>836</v>
      </c>
      <c r="L125" s="22">
        <v>33772951.180821925</v>
      </c>
      <c r="M125" s="22">
        <v>2455590.7415572144</v>
      </c>
      <c r="N125" s="22">
        <v>2455591.2584427856</v>
      </c>
      <c r="O125" s="56">
        <f t="shared" si="2"/>
        <v>38684133.180821925</v>
      </c>
    </row>
    <row r="126" spans="1:17" ht="38.25" customHeight="1" x14ac:dyDescent="0.25">
      <c r="B126" s="57">
        <v>14</v>
      </c>
      <c r="C126" s="160" t="s">
        <v>1005</v>
      </c>
      <c r="D126" s="135"/>
      <c r="E126" s="19" t="s">
        <v>501</v>
      </c>
      <c r="F126" s="19" t="s">
        <v>272</v>
      </c>
      <c r="G126" s="19"/>
      <c r="H126" s="20">
        <v>470.24</v>
      </c>
      <c r="I126" s="23" t="s">
        <v>727</v>
      </c>
      <c r="J126" s="19" t="s">
        <v>1</v>
      </c>
      <c r="K126" s="21">
        <v>470.24</v>
      </c>
      <c r="L126" s="22">
        <v>0</v>
      </c>
      <c r="M126" s="22">
        <v>0</v>
      </c>
      <c r="N126" s="22">
        <v>0</v>
      </c>
      <c r="O126" s="56">
        <f t="shared" si="2"/>
        <v>0</v>
      </c>
    </row>
    <row r="127" spans="1:17" ht="37.5" customHeight="1" x14ac:dyDescent="0.25">
      <c r="B127" s="19">
        <v>15</v>
      </c>
      <c r="C127" s="53" t="s">
        <v>1077</v>
      </c>
      <c r="D127" s="19"/>
      <c r="E127" s="19" t="s">
        <v>501</v>
      </c>
      <c r="F127" s="19" t="s">
        <v>560</v>
      </c>
      <c r="G127" s="19" t="s">
        <v>899</v>
      </c>
      <c r="H127" s="20">
        <v>2075.84</v>
      </c>
      <c r="I127" s="23" t="s">
        <v>714</v>
      </c>
      <c r="J127" s="19" t="s">
        <v>1</v>
      </c>
      <c r="K127" s="21">
        <v>2075.84</v>
      </c>
      <c r="L127" s="22">
        <v>0</v>
      </c>
      <c r="M127" s="22">
        <v>0</v>
      </c>
      <c r="N127" s="22">
        <v>0</v>
      </c>
      <c r="O127" s="56">
        <f t="shared" si="2"/>
        <v>0</v>
      </c>
    </row>
    <row r="128" spans="1:17" ht="42" customHeight="1" x14ac:dyDescent="0.25">
      <c r="A128" s="2"/>
      <c r="B128" s="19">
        <v>16</v>
      </c>
      <c r="C128" s="170" t="s">
        <v>1064</v>
      </c>
      <c r="D128" s="20"/>
      <c r="E128" s="20" t="s">
        <v>501</v>
      </c>
      <c r="F128" s="19" t="s">
        <v>273</v>
      </c>
      <c r="G128" s="19"/>
      <c r="H128" s="20">
        <v>494.5</v>
      </c>
      <c r="I128" s="23" t="s">
        <v>1065</v>
      </c>
      <c r="J128" s="19" t="s">
        <v>1</v>
      </c>
      <c r="K128" s="21">
        <v>494.5</v>
      </c>
      <c r="L128" s="22">
        <v>0</v>
      </c>
      <c r="M128" s="22">
        <v>0</v>
      </c>
      <c r="N128" s="22">
        <v>0</v>
      </c>
      <c r="O128" s="56">
        <f>SUM(L128:N128)</f>
        <v>0</v>
      </c>
      <c r="P128" s="172"/>
      <c r="Q128" s="172"/>
    </row>
    <row r="129" spans="1:17" ht="12" thickBot="1" x14ac:dyDescent="0.3">
      <c r="C129" s="8"/>
      <c r="I129" s="6"/>
      <c r="K129" s="7"/>
    </row>
    <row r="130" spans="1:17" s="2" customFormat="1" ht="22.5" customHeight="1" thickBot="1" x14ac:dyDescent="0.3">
      <c r="A130" s="1"/>
      <c r="C130" s="2">
        <v>16</v>
      </c>
      <c r="E130" s="218" t="s">
        <v>501</v>
      </c>
      <c r="F130" s="219"/>
      <c r="G130" s="59" t="s">
        <v>905</v>
      </c>
      <c r="H130" s="222" t="s">
        <v>4</v>
      </c>
      <c r="I130" s="223"/>
      <c r="J130" s="224"/>
      <c r="K130" s="59" t="s">
        <v>905</v>
      </c>
      <c r="L130" s="87">
        <f>SUM(L101:L129)</f>
        <v>851381762.97534239</v>
      </c>
      <c r="M130" s="87">
        <f>SUM(M101:M129)</f>
        <v>2011348687.4732001</v>
      </c>
      <c r="N130" s="87">
        <f>SUM(N101:N129)</f>
        <v>1546195737.4403563</v>
      </c>
      <c r="O130" s="87">
        <f>SUM(O101:O129)</f>
        <v>4408926187.8888988</v>
      </c>
      <c r="P130" s="188">
        <f>SUM(L130:N130)</f>
        <v>4408926187.8888988</v>
      </c>
      <c r="Q130" s="189" t="b">
        <f>O130=P130</f>
        <v>1</v>
      </c>
    </row>
    <row r="131" spans="1:17" x14ac:dyDescent="0.25">
      <c r="C131" s="8" t="s">
        <v>1102</v>
      </c>
      <c r="I131" s="6"/>
      <c r="K131" s="7"/>
      <c r="M131" s="78">
        <f>SUM(M130:N130)</f>
        <v>3557544424.9135561</v>
      </c>
    </row>
    <row r="132" spans="1:17" x14ac:dyDescent="0.25">
      <c r="A132" s="2"/>
      <c r="C132" s="8"/>
      <c r="I132" s="6"/>
      <c r="K132" s="7"/>
      <c r="P132" s="172"/>
      <c r="Q132" s="172"/>
    </row>
    <row r="133" spans="1:17" x14ac:dyDescent="0.25">
      <c r="A133" s="2"/>
      <c r="C133" s="8"/>
      <c r="I133" s="6"/>
      <c r="K133" s="7"/>
      <c r="P133" s="172"/>
      <c r="Q133" s="172"/>
    </row>
    <row r="134" spans="1:17" ht="12" thickBot="1" x14ac:dyDescent="0.3">
      <c r="C134" s="8"/>
      <c r="I134" s="6"/>
      <c r="K134" s="7"/>
    </row>
    <row r="135" spans="1:17" s="2" customFormat="1" ht="28.5" customHeight="1" thickBot="1" x14ac:dyDescent="0.3">
      <c r="A135" s="1"/>
      <c r="B135" s="121" t="s">
        <v>417</v>
      </c>
      <c r="C135" s="122" t="s">
        <v>418</v>
      </c>
      <c r="D135" s="121" t="s">
        <v>996</v>
      </c>
      <c r="E135" s="122" t="s">
        <v>419</v>
      </c>
      <c r="F135" s="121" t="s">
        <v>420</v>
      </c>
      <c r="G135" s="150" t="s">
        <v>1006</v>
      </c>
      <c r="H135" s="123" t="s">
        <v>421</v>
      </c>
      <c r="I135" s="121" t="s">
        <v>422</v>
      </c>
      <c r="J135" s="121" t="s">
        <v>423</v>
      </c>
      <c r="K135" s="121" t="s">
        <v>424</v>
      </c>
      <c r="L135" s="124" t="s">
        <v>425</v>
      </c>
      <c r="M135" s="124" t="s">
        <v>3</v>
      </c>
      <c r="N135" s="124" t="s">
        <v>5</v>
      </c>
      <c r="O135" s="124" t="s">
        <v>426</v>
      </c>
      <c r="P135" s="171"/>
      <c r="Q135" s="171"/>
    </row>
    <row r="136" spans="1:17" s="2" customFormat="1" ht="15.75" customHeight="1" x14ac:dyDescent="0.25">
      <c r="A136" s="1"/>
      <c r="B136" s="205" t="s">
        <v>743</v>
      </c>
      <c r="C136" s="206"/>
      <c r="D136" s="206"/>
      <c r="E136" s="206"/>
      <c r="F136" s="206"/>
      <c r="G136" s="207"/>
      <c r="H136" s="50" t="s">
        <v>427</v>
      </c>
      <c r="I136" s="243" t="s">
        <v>743</v>
      </c>
      <c r="J136" s="244"/>
      <c r="K136" s="55" t="s">
        <v>427</v>
      </c>
      <c r="L136" s="167"/>
      <c r="M136" s="168"/>
      <c r="N136" s="168"/>
      <c r="O136" s="169" t="s">
        <v>680</v>
      </c>
      <c r="P136" s="171"/>
      <c r="Q136" s="171"/>
    </row>
    <row r="137" spans="1:17" ht="22.5" customHeight="1" x14ac:dyDescent="0.25">
      <c r="B137" s="192">
        <v>1</v>
      </c>
      <c r="C137" s="202" t="s">
        <v>963</v>
      </c>
      <c r="D137" s="57"/>
      <c r="E137" s="192" t="s">
        <v>508</v>
      </c>
      <c r="F137" s="19" t="s">
        <v>287</v>
      </c>
      <c r="G137" s="19"/>
      <c r="H137" s="20">
        <v>220</v>
      </c>
      <c r="I137" s="19" t="s">
        <v>503</v>
      </c>
      <c r="J137" s="19" t="s">
        <v>1</v>
      </c>
      <c r="K137" s="21">
        <v>220</v>
      </c>
      <c r="L137" s="27">
        <v>21999999.99999997</v>
      </c>
      <c r="M137" s="27">
        <v>102066479.9152768</v>
      </c>
      <c r="N137" s="27">
        <v>94620454.824449241</v>
      </c>
      <c r="O137" s="56">
        <f t="shared" ref="O137:O142" si="3">SUM(L137:N137)</f>
        <v>218686934.73972601</v>
      </c>
    </row>
    <row r="138" spans="1:17" ht="22.5" customHeight="1" x14ac:dyDescent="0.25">
      <c r="B138" s="193"/>
      <c r="C138" s="215"/>
      <c r="D138" s="131"/>
      <c r="E138" s="193"/>
      <c r="F138" s="19" t="s">
        <v>301</v>
      </c>
      <c r="G138" s="192"/>
      <c r="H138" s="198">
        <v>373.76</v>
      </c>
      <c r="I138" s="19" t="s">
        <v>504</v>
      </c>
      <c r="J138" s="19" t="s">
        <v>1</v>
      </c>
      <c r="K138" s="21">
        <v>186.88</v>
      </c>
      <c r="L138" s="22">
        <v>18688000</v>
      </c>
      <c r="M138" s="22">
        <v>85261216.893969849</v>
      </c>
      <c r="N138" s="22">
        <v>75235748.306030139</v>
      </c>
      <c r="O138" s="56">
        <f t="shared" si="3"/>
        <v>179184965.19999999</v>
      </c>
    </row>
    <row r="139" spans="1:17" ht="22.5" customHeight="1" x14ac:dyDescent="0.25">
      <c r="A139" s="2"/>
      <c r="B139" s="194"/>
      <c r="C139" s="203"/>
      <c r="D139" s="25"/>
      <c r="E139" s="194"/>
      <c r="F139" s="19" t="s">
        <v>302</v>
      </c>
      <c r="G139" s="194"/>
      <c r="H139" s="199"/>
      <c r="I139" s="19" t="s">
        <v>505</v>
      </c>
      <c r="J139" s="19" t="s">
        <v>10</v>
      </c>
      <c r="K139" s="21">
        <v>186.88</v>
      </c>
      <c r="L139" s="22">
        <v>18688000</v>
      </c>
      <c r="M139" s="22">
        <v>83847849.913482189</v>
      </c>
      <c r="N139" s="22">
        <v>74003358.886517823</v>
      </c>
      <c r="O139" s="56">
        <f t="shared" si="3"/>
        <v>176539208.80000001</v>
      </c>
      <c r="P139" s="172"/>
      <c r="Q139" s="172"/>
    </row>
    <row r="140" spans="1:17" ht="22.5" customHeight="1" x14ac:dyDescent="0.25">
      <c r="B140" s="192">
        <v>2</v>
      </c>
      <c r="C140" s="202" t="s">
        <v>964</v>
      </c>
      <c r="D140" s="57"/>
      <c r="E140" s="192" t="s">
        <v>508</v>
      </c>
      <c r="F140" s="19" t="s">
        <v>291</v>
      </c>
      <c r="G140" s="192"/>
      <c r="H140" s="198">
        <v>180.75</v>
      </c>
      <c r="I140" s="19" t="s">
        <v>506</v>
      </c>
      <c r="J140" s="19" t="s">
        <v>1</v>
      </c>
      <c r="K140" s="21">
        <v>90.375</v>
      </c>
      <c r="L140" s="22">
        <v>9037500.0000000149</v>
      </c>
      <c r="M140" s="22">
        <v>52116944.839897141</v>
      </c>
      <c r="N140" s="22">
        <v>45808367.749143943</v>
      </c>
      <c r="O140" s="56">
        <f t="shared" si="3"/>
        <v>106962812.5890411</v>
      </c>
    </row>
    <row r="141" spans="1:17" ht="22.5" customHeight="1" x14ac:dyDescent="0.25">
      <c r="B141" s="194"/>
      <c r="C141" s="203"/>
      <c r="D141" s="25"/>
      <c r="E141" s="194"/>
      <c r="F141" s="19" t="s">
        <v>292</v>
      </c>
      <c r="G141" s="194"/>
      <c r="H141" s="199"/>
      <c r="I141" s="19" t="s">
        <v>507</v>
      </c>
      <c r="J141" s="19" t="s">
        <v>10</v>
      </c>
      <c r="K141" s="21">
        <v>90.375</v>
      </c>
      <c r="L141" s="22">
        <v>9037500</v>
      </c>
      <c r="M141" s="22">
        <v>50185040.008920439</v>
      </c>
      <c r="N141" s="22">
        <v>44140606.52532614</v>
      </c>
      <c r="O141" s="56">
        <f t="shared" si="3"/>
        <v>103363146.53424658</v>
      </c>
    </row>
    <row r="142" spans="1:17" ht="22.5" customHeight="1" x14ac:dyDescent="0.25">
      <c r="B142" s="19">
        <v>3</v>
      </c>
      <c r="C142" s="35" t="s">
        <v>965</v>
      </c>
      <c r="D142" s="19"/>
      <c r="E142" s="19" t="s">
        <v>508</v>
      </c>
      <c r="F142" s="19" t="s">
        <v>347</v>
      </c>
      <c r="G142" s="19"/>
      <c r="H142" s="20">
        <v>951.16</v>
      </c>
      <c r="I142" s="19" t="s">
        <v>454</v>
      </c>
      <c r="J142" s="19" t="s">
        <v>1</v>
      </c>
      <c r="K142" s="21">
        <v>852.62</v>
      </c>
      <c r="L142" s="22">
        <v>0</v>
      </c>
      <c r="M142" s="22">
        <v>0</v>
      </c>
      <c r="N142" s="22">
        <v>0</v>
      </c>
      <c r="O142" s="56">
        <f t="shared" si="3"/>
        <v>0</v>
      </c>
    </row>
    <row r="143" spans="1:17" ht="12" thickBot="1" x14ac:dyDescent="0.3">
      <c r="C143" s="8"/>
      <c r="K143" s="7"/>
    </row>
    <row r="144" spans="1:17" s="2" customFormat="1" ht="22.5" customHeight="1" thickBot="1" x14ac:dyDescent="0.3">
      <c r="A144" s="1"/>
      <c r="C144" s="2">
        <v>3</v>
      </c>
      <c r="E144" s="218" t="s">
        <v>508</v>
      </c>
      <c r="F144" s="219"/>
      <c r="G144" s="59" t="s">
        <v>905</v>
      </c>
      <c r="H144" s="222" t="s">
        <v>4</v>
      </c>
      <c r="I144" s="223"/>
      <c r="J144" s="224"/>
      <c r="K144" s="59" t="s">
        <v>905</v>
      </c>
      <c r="L144" s="87">
        <f>SUM(L137:L143)</f>
        <v>77450999.999999985</v>
      </c>
      <c r="M144" s="87">
        <f>SUM(M137:M143)</f>
        <v>373477531.57154644</v>
      </c>
      <c r="N144" s="87">
        <f>SUM(N137:N143)</f>
        <v>333808536.29146731</v>
      </c>
      <c r="O144" s="87">
        <f>SUM(O137:O143)</f>
        <v>784737067.86301374</v>
      </c>
      <c r="P144" s="188">
        <f>SUM(L144:N144)</f>
        <v>784737067.86301374</v>
      </c>
      <c r="Q144" s="189" t="b">
        <f>O144=P144</f>
        <v>1</v>
      </c>
    </row>
    <row r="145" spans="1:17" x14ac:dyDescent="0.25">
      <c r="C145" s="8" t="s">
        <v>1103</v>
      </c>
      <c r="K145" s="7"/>
      <c r="M145" s="78">
        <f>SUM(M144:N144)</f>
        <v>707286067.86301374</v>
      </c>
    </row>
    <row r="146" spans="1:17" x14ac:dyDescent="0.25">
      <c r="C146" s="8"/>
      <c r="K146" s="7"/>
    </row>
    <row r="147" spans="1:17" x14ac:dyDescent="0.25">
      <c r="C147" s="8"/>
      <c r="K147" s="7"/>
    </row>
    <row r="148" spans="1:17" ht="12" thickBot="1" x14ac:dyDescent="0.3">
      <c r="C148" s="8"/>
      <c r="K148" s="7"/>
    </row>
    <row r="149" spans="1:17" s="2" customFormat="1" ht="28.5" customHeight="1" thickBot="1" x14ac:dyDescent="0.3">
      <c r="A149" s="1"/>
      <c r="B149" s="121" t="s">
        <v>417</v>
      </c>
      <c r="C149" s="122" t="s">
        <v>418</v>
      </c>
      <c r="D149" s="121" t="s">
        <v>996</v>
      </c>
      <c r="E149" s="122" t="s">
        <v>419</v>
      </c>
      <c r="F149" s="121" t="s">
        <v>420</v>
      </c>
      <c r="G149" s="150" t="s">
        <v>1006</v>
      </c>
      <c r="H149" s="123" t="s">
        <v>421</v>
      </c>
      <c r="I149" s="121" t="s">
        <v>422</v>
      </c>
      <c r="J149" s="121" t="s">
        <v>423</v>
      </c>
      <c r="K149" s="121" t="s">
        <v>424</v>
      </c>
      <c r="L149" s="124" t="s">
        <v>425</v>
      </c>
      <c r="M149" s="124" t="s">
        <v>3</v>
      </c>
      <c r="N149" s="124" t="s">
        <v>5</v>
      </c>
      <c r="O149" s="124" t="s">
        <v>426</v>
      </c>
      <c r="P149" s="171"/>
      <c r="Q149" s="171"/>
    </row>
    <row r="150" spans="1:17" s="2" customFormat="1" ht="15.75" customHeight="1" x14ac:dyDescent="0.25">
      <c r="A150" s="1"/>
      <c r="B150" s="205" t="s">
        <v>743</v>
      </c>
      <c r="C150" s="206"/>
      <c r="D150" s="206"/>
      <c r="E150" s="206"/>
      <c r="F150" s="206"/>
      <c r="G150" s="207"/>
      <c r="H150" s="50" t="s">
        <v>427</v>
      </c>
      <c r="I150" s="243" t="s">
        <v>743</v>
      </c>
      <c r="J150" s="244"/>
      <c r="K150" s="55" t="s">
        <v>427</v>
      </c>
      <c r="L150" s="167"/>
      <c r="M150" s="168"/>
      <c r="N150" s="168"/>
      <c r="O150" s="169" t="s">
        <v>680</v>
      </c>
      <c r="P150" s="171"/>
      <c r="Q150" s="171"/>
    </row>
    <row r="151" spans="1:17" ht="28.5" customHeight="1" x14ac:dyDescent="0.25">
      <c r="B151" s="25">
        <v>1</v>
      </c>
      <c r="C151" s="77" t="s">
        <v>966</v>
      </c>
      <c r="D151" s="25"/>
      <c r="E151" s="19" t="s">
        <v>511</v>
      </c>
      <c r="F151" s="158" t="s">
        <v>278</v>
      </c>
      <c r="G151" s="25"/>
      <c r="H151" s="20">
        <v>401</v>
      </c>
      <c r="I151" s="19" t="s">
        <v>509</v>
      </c>
      <c r="J151" s="19" t="s">
        <v>1</v>
      </c>
      <c r="K151" s="21">
        <v>401</v>
      </c>
      <c r="L151" s="27">
        <v>40099999.99999997</v>
      </c>
      <c r="M151" s="27">
        <v>105563391.27631751</v>
      </c>
      <c r="N151" s="27">
        <v>28218681.285326332</v>
      </c>
      <c r="O151" s="56">
        <f t="shared" ref="O151:O156" si="4">SUM(L151:N151)</f>
        <v>173882072.56164381</v>
      </c>
    </row>
    <row r="152" spans="1:17" ht="28.5" customHeight="1" x14ac:dyDescent="0.25">
      <c r="B152" s="19">
        <v>2</v>
      </c>
      <c r="C152" s="35" t="s">
        <v>967</v>
      </c>
      <c r="D152" s="19"/>
      <c r="E152" s="19" t="s">
        <v>511</v>
      </c>
      <c r="F152" s="32" t="s">
        <v>283</v>
      </c>
      <c r="G152" s="19"/>
      <c r="H152" s="20">
        <v>100</v>
      </c>
      <c r="I152" s="19" t="s">
        <v>284</v>
      </c>
      <c r="J152" s="19" t="s">
        <v>1</v>
      </c>
      <c r="K152" s="21">
        <v>100</v>
      </c>
      <c r="L152" s="22">
        <v>7883048.9726027325</v>
      </c>
      <c r="M152" s="22">
        <v>13311878.455869585</v>
      </c>
      <c r="N152" s="22">
        <v>11298112.544130415</v>
      </c>
      <c r="O152" s="56">
        <f t="shared" si="4"/>
        <v>32493039.972602732</v>
      </c>
    </row>
    <row r="153" spans="1:17" ht="41.25" customHeight="1" x14ac:dyDescent="0.25">
      <c r="B153" s="19">
        <v>3</v>
      </c>
      <c r="C153" s="35" t="s">
        <v>1026</v>
      </c>
      <c r="D153" s="19"/>
      <c r="E153" s="19" t="s">
        <v>511</v>
      </c>
      <c r="F153" s="32" t="s">
        <v>216</v>
      </c>
      <c r="G153" s="19"/>
      <c r="H153" s="20">
        <v>88</v>
      </c>
      <c r="I153" s="19" t="s">
        <v>510</v>
      </c>
      <c r="J153" s="19" t="s">
        <v>1</v>
      </c>
      <c r="K153" s="21">
        <v>88</v>
      </c>
      <c r="L153" s="22">
        <v>8799999.9999999851</v>
      </c>
      <c r="M153" s="22">
        <v>40183317.280196115</v>
      </c>
      <c r="N153" s="22">
        <v>24643864.185557321</v>
      </c>
      <c r="O153" s="56">
        <f t="shared" si="4"/>
        <v>73627181.465753421</v>
      </c>
    </row>
    <row r="154" spans="1:17" ht="22.5" customHeight="1" x14ac:dyDescent="0.25">
      <c r="B154" s="192">
        <v>4</v>
      </c>
      <c r="C154" s="195" t="s">
        <v>1066</v>
      </c>
      <c r="D154" s="135"/>
      <c r="E154" s="192" t="s">
        <v>511</v>
      </c>
      <c r="F154" s="19" t="s">
        <v>1067</v>
      </c>
      <c r="G154" s="19"/>
      <c r="H154" s="20" t="s">
        <v>743</v>
      </c>
      <c r="I154" s="23" t="s">
        <v>1065</v>
      </c>
      <c r="J154" s="19" t="s">
        <v>1</v>
      </c>
      <c r="K154" s="21">
        <v>505.5</v>
      </c>
      <c r="L154" s="22">
        <v>0</v>
      </c>
      <c r="M154" s="22">
        <v>0</v>
      </c>
      <c r="N154" s="22">
        <v>0</v>
      </c>
      <c r="O154" s="56">
        <f t="shared" si="4"/>
        <v>0</v>
      </c>
    </row>
    <row r="155" spans="1:17" ht="22.5" customHeight="1" x14ac:dyDescent="0.25">
      <c r="A155" s="2"/>
      <c r="B155" s="193"/>
      <c r="C155" s="196"/>
      <c r="D155" s="136"/>
      <c r="E155" s="193"/>
      <c r="F155" s="19" t="s">
        <v>1068</v>
      </c>
      <c r="G155" s="19"/>
      <c r="H155" s="20" t="s">
        <v>743</v>
      </c>
      <c r="I155" s="23" t="s">
        <v>1069</v>
      </c>
      <c r="J155" s="19" t="s">
        <v>186</v>
      </c>
      <c r="K155" s="21">
        <v>375.75</v>
      </c>
      <c r="L155" s="22">
        <v>0</v>
      </c>
      <c r="M155" s="22">
        <v>0</v>
      </c>
      <c r="N155" s="22">
        <v>0</v>
      </c>
      <c r="O155" s="56">
        <f t="shared" si="4"/>
        <v>0</v>
      </c>
      <c r="P155" s="172"/>
      <c r="Q155" s="172"/>
    </row>
    <row r="156" spans="1:17" ht="22.5" customHeight="1" x14ac:dyDescent="0.25">
      <c r="B156" s="194"/>
      <c r="C156" s="197"/>
      <c r="D156" s="137"/>
      <c r="E156" s="194"/>
      <c r="F156" s="19" t="s">
        <v>1070</v>
      </c>
      <c r="G156" s="19"/>
      <c r="H156" s="20" t="s">
        <v>743</v>
      </c>
      <c r="I156" s="23" t="s">
        <v>1071</v>
      </c>
      <c r="J156" s="19" t="s">
        <v>186</v>
      </c>
      <c r="K156" s="21">
        <v>881.21</v>
      </c>
      <c r="L156" s="22">
        <v>0</v>
      </c>
      <c r="M156" s="22">
        <v>0</v>
      </c>
      <c r="N156" s="22">
        <v>0</v>
      </c>
      <c r="O156" s="56">
        <f t="shared" si="4"/>
        <v>0</v>
      </c>
    </row>
    <row r="157" spans="1:17" ht="12" thickBot="1" x14ac:dyDescent="0.3">
      <c r="C157" s="8"/>
      <c r="K157" s="7"/>
    </row>
    <row r="158" spans="1:17" s="2" customFormat="1" ht="22.5" customHeight="1" thickBot="1" x14ac:dyDescent="0.3">
      <c r="C158" s="2">
        <v>4</v>
      </c>
      <c r="E158" s="218" t="s">
        <v>511</v>
      </c>
      <c r="F158" s="219"/>
      <c r="G158" s="59" t="s">
        <v>905</v>
      </c>
      <c r="H158" s="222" t="s">
        <v>4</v>
      </c>
      <c r="I158" s="223"/>
      <c r="J158" s="224"/>
      <c r="K158" s="59" t="s">
        <v>905</v>
      </c>
      <c r="L158" s="87">
        <f>SUM(L151:L157)</f>
        <v>56783048.972602688</v>
      </c>
      <c r="M158" s="87">
        <f>SUM(M151:M157)</f>
        <v>159058587.01238322</v>
      </c>
      <c r="N158" s="87">
        <f>SUM(N151:N157)</f>
        <v>64160658.015014067</v>
      </c>
      <c r="O158" s="87">
        <f>SUM(O151:O157)</f>
        <v>280002293.99999994</v>
      </c>
      <c r="P158" s="188">
        <f>SUM(L158:N158)</f>
        <v>280002294</v>
      </c>
      <c r="Q158" s="189" t="b">
        <f>O158=P158</f>
        <v>1</v>
      </c>
    </row>
    <row r="159" spans="1:17" x14ac:dyDescent="0.25">
      <c r="C159" s="8" t="s">
        <v>1104</v>
      </c>
      <c r="K159" s="7"/>
      <c r="M159" s="78">
        <f>SUM(M158:N158)</f>
        <v>223219245.02739727</v>
      </c>
    </row>
    <row r="160" spans="1:17" x14ac:dyDescent="0.25">
      <c r="C160" s="8"/>
      <c r="K160" s="7"/>
    </row>
    <row r="161" spans="1:17" x14ac:dyDescent="0.25">
      <c r="C161" s="8"/>
      <c r="K161" s="7"/>
    </row>
    <row r="162" spans="1:17" ht="12" thickBot="1" x14ac:dyDescent="0.3">
      <c r="C162" s="8"/>
      <c r="K162" s="7"/>
    </row>
    <row r="163" spans="1:17" s="2" customFormat="1" ht="28.5" customHeight="1" thickBot="1" x14ac:dyDescent="0.3">
      <c r="A163" s="1"/>
      <c r="B163" s="121" t="s">
        <v>417</v>
      </c>
      <c r="C163" s="122" t="s">
        <v>418</v>
      </c>
      <c r="D163" s="121" t="s">
        <v>996</v>
      </c>
      <c r="E163" s="122" t="s">
        <v>419</v>
      </c>
      <c r="F163" s="121" t="s">
        <v>420</v>
      </c>
      <c r="G163" s="150" t="s">
        <v>1006</v>
      </c>
      <c r="H163" s="123" t="s">
        <v>421</v>
      </c>
      <c r="I163" s="121" t="s">
        <v>422</v>
      </c>
      <c r="J163" s="121" t="s">
        <v>423</v>
      </c>
      <c r="K163" s="121" t="s">
        <v>424</v>
      </c>
      <c r="L163" s="124" t="s">
        <v>425</v>
      </c>
      <c r="M163" s="124" t="s">
        <v>3</v>
      </c>
      <c r="N163" s="124" t="s">
        <v>5</v>
      </c>
      <c r="O163" s="124" t="s">
        <v>426</v>
      </c>
      <c r="P163" s="171"/>
      <c r="Q163" s="171"/>
    </row>
    <row r="164" spans="1:17" s="2" customFormat="1" ht="15.75" customHeight="1" x14ac:dyDescent="0.25">
      <c r="B164" s="205" t="s">
        <v>743</v>
      </c>
      <c r="C164" s="206"/>
      <c r="D164" s="206"/>
      <c r="E164" s="206"/>
      <c r="F164" s="206"/>
      <c r="G164" s="207"/>
      <c r="H164" s="50" t="s">
        <v>427</v>
      </c>
      <c r="I164" s="243" t="s">
        <v>743</v>
      </c>
      <c r="J164" s="244"/>
      <c r="K164" s="55" t="s">
        <v>427</v>
      </c>
      <c r="L164" s="167"/>
      <c r="M164" s="168"/>
      <c r="N164" s="168"/>
      <c r="O164" s="169" t="s">
        <v>680</v>
      </c>
      <c r="P164" s="172"/>
      <c r="Q164" s="172"/>
    </row>
    <row r="165" spans="1:17" ht="22.5" customHeight="1" x14ac:dyDescent="0.25">
      <c r="A165" s="2"/>
      <c r="B165" s="204">
        <v>1</v>
      </c>
      <c r="C165" s="217" t="s">
        <v>968</v>
      </c>
      <c r="D165" s="19"/>
      <c r="E165" s="204" t="s">
        <v>515</v>
      </c>
      <c r="F165" s="19" t="s">
        <v>303</v>
      </c>
      <c r="G165" s="192"/>
      <c r="H165" s="242">
        <v>718.572</v>
      </c>
      <c r="I165" s="19" t="s">
        <v>512</v>
      </c>
      <c r="J165" s="19" t="s">
        <v>1</v>
      </c>
      <c r="K165" s="21">
        <v>383.63200000000001</v>
      </c>
      <c r="L165" s="27">
        <v>36829603.129315071</v>
      </c>
      <c r="M165" s="27">
        <v>35237395.235677309</v>
      </c>
      <c r="N165" s="27">
        <v>43711104.764322691</v>
      </c>
      <c r="O165" s="56">
        <f>SUM(L165:N165)</f>
        <v>115778103.12931508</v>
      </c>
      <c r="P165" s="172"/>
      <c r="Q165" s="172"/>
    </row>
    <row r="166" spans="1:17" ht="22.5" customHeight="1" x14ac:dyDescent="0.25">
      <c r="B166" s="204"/>
      <c r="C166" s="217"/>
      <c r="D166" s="19"/>
      <c r="E166" s="204"/>
      <c r="F166" s="19" t="s">
        <v>304</v>
      </c>
      <c r="G166" s="194"/>
      <c r="H166" s="242"/>
      <c r="I166" s="19" t="s">
        <v>513</v>
      </c>
      <c r="J166" s="19" t="s">
        <v>10</v>
      </c>
      <c r="K166" s="21">
        <v>334.94</v>
      </c>
      <c r="L166" s="22">
        <v>33490800</v>
      </c>
      <c r="M166" s="22">
        <v>123316445.46175012</v>
      </c>
      <c r="N166" s="22">
        <v>107733707.88893482</v>
      </c>
      <c r="O166" s="56">
        <f>SUM(L166:N166)</f>
        <v>264540953.35068494</v>
      </c>
    </row>
    <row r="167" spans="1:17" ht="28.5" customHeight="1" x14ac:dyDescent="0.25">
      <c r="B167" s="19">
        <v>2</v>
      </c>
      <c r="C167" s="35" t="s">
        <v>969</v>
      </c>
      <c r="D167" s="19"/>
      <c r="E167" s="19" t="s">
        <v>515</v>
      </c>
      <c r="F167" s="19" t="s">
        <v>259</v>
      </c>
      <c r="G167" s="19"/>
      <c r="H167" s="20">
        <v>100</v>
      </c>
      <c r="I167" s="19" t="s">
        <v>514</v>
      </c>
      <c r="J167" s="19" t="s">
        <v>1</v>
      </c>
      <c r="K167" s="21">
        <v>100</v>
      </c>
      <c r="L167" s="22">
        <v>7589344.0000000037</v>
      </c>
      <c r="M167" s="22">
        <v>6591692.2793277372</v>
      </c>
      <c r="N167" s="22">
        <v>7677295.6658777427</v>
      </c>
      <c r="O167" s="56">
        <f>SUM(L167:N167)</f>
        <v>21858331.945205484</v>
      </c>
    </row>
    <row r="168" spans="1:17" ht="12" thickBot="1" x14ac:dyDescent="0.3">
      <c r="C168" s="8"/>
      <c r="K168" s="7"/>
    </row>
    <row r="169" spans="1:17" s="2" customFormat="1" ht="22.5" customHeight="1" thickBot="1" x14ac:dyDescent="0.3">
      <c r="A169" s="1"/>
      <c r="C169" s="2">
        <v>2</v>
      </c>
      <c r="E169" s="218" t="s">
        <v>515</v>
      </c>
      <c r="F169" s="219"/>
      <c r="G169" s="59" t="s">
        <v>905</v>
      </c>
      <c r="H169" s="222" t="s">
        <v>4</v>
      </c>
      <c r="I169" s="223"/>
      <c r="J169" s="224"/>
      <c r="K169" s="59" t="s">
        <v>905</v>
      </c>
      <c r="L169" s="87">
        <f>SUM(L165:L168)</f>
        <v>77909747.129315078</v>
      </c>
      <c r="M169" s="87">
        <f>SUM(M165:M168)</f>
        <v>165145532.97675517</v>
      </c>
      <c r="N169" s="87">
        <f>SUM(N165:N168)</f>
        <v>159122108.31913525</v>
      </c>
      <c r="O169" s="87">
        <f>SUM(O165:O168)</f>
        <v>402177388.42520553</v>
      </c>
      <c r="P169" s="188">
        <f>SUM(L169:N169)</f>
        <v>402177388.42520547</v>
      </c>
      <c r="Q169" s="189" t="b">
        <f>O169=P169</f>
        <v>0</v>
      </c>
    </row>
    <row r="170" spans="1:17" x14ac:dyDescent="0.25">
      <c r="C170" s="8" t="s">
        <v>1103</v>
      </c>
      <c r="K170" s="7"/>
      <c r="M170" s="78">
        <f>SUM(M169:N169)</f>
        <v>324267641.29589045</v>
      </c>
    </row>
    <row r="171" spans="1:17" x14ac:dyDescent="0.25">
      <c r="C171" s="8"/>
      <c r="K171" s="7"/>
      <c r="M171" s="174"/>
    </row>
    <row r="172" spans="1:17" x14ac:dyDescent="0.25">
      <c r="C172" s="8"/>
      <c r="K172" s="7"/>
    </row>
    <row r="173" spans="1:17" ht="12" thickBot="1" x14ac:dyDescent="0.3">
      <c r="C173" s="8"/>
      <c r="K173" s="7"/>
    </row>
    <row r="174" spans="1:17" s="2" customFormat="1" ht="28.5" customHeight="1" thickBot="1" x14ac:dyDescent="0.3">
      <c r="A174" s="1"/>
      <c r="B174" s="121" t="s">
        <v>417</v>
      </c>
      <c r="C174" s="122" t="s">
        <v>418</v>
      </c>
      <c r="D174" s="121" t="s">
        <v>996</v>
      </c>
      <c r="E174" s="122" t="s">
        <v>419</v>
      </c>
      <c r="F174" s="121" t="s">
        <v>420</v>
      </c>
      <c r="G174" s="150" t="s">
        <v>1006</v>
      </c>
      <c r="H174" s="123" t="s">
        <v>421</v>
      </c>
      <c r="I174" s="121" t="s">
        <v>422</v>
      </c>
      <c r="J174" s="121" t="s">
        <v>423</v>
      </c>
      <c r="K174" s="121" t="s">
        <v>424</v>
      </c>
      <c r="L174" s="124" t="s">
        <v>425</v>
      </c>
      <c r="M174" s="124" t="s">
        <v>3</v>
      </c>
      <c r="N174" s="124" t="s">
        <v>5</v>
      </c>
      <c r="O174" s="124" t="s">
        <v>426</v>
      </c>
      <c r="P174" s="171"/>
      <c r="Q174" s="171"/>
    </row>
    <row r="175" spans="1:17" s="2" customFormat="1" ht="15.75" customHeight="1" x14ac:dyDescent="0.25">
      <c r="A175" s="1"/>
      <c r="B175" s="205" t="s">
        <v>743</v>
      </c>
      <c r="C175" s="206"/>
      <c r="D175" s="206"/>
      <c r="E175" s="206"/>
      <c r="F175" s="206"/>
      <c r="G175" s="207"/>
      <c r="H175" s="50" t="s">
        <v>427</v>
      </c>
      <c r="I175" s="243" t="s">
        <v>743</v>
      </c>
      <c r="J175" s="244"/>
      <c r="K175" s="55" t="s">
        <v>427</v>
      </c>
      <c r="L175" s="167"/>
      <c r="M175" s="168"/>
      <c r="N175" s="168"/>
      <c r="O175" s="169" t="s">
        <v>680</v>
      </c>
      <c r="P175" s="171"/>
      <c r="Q175" s="171"/>
    </row>
    <row r="176" spans="1:17" ht="22.5" customHeight="1" x14ac:dyDescent="0.25">
      <c r="B176" s="204">
        <v>1</v>
      </c>
      <c r="C176" s="217" t="s">
        <v>1027</v>
      </c>
      <c r="D176" s="192">
        <v>59201</v>
      </c>
      <c r="E176" s="204" t="s">
        <v>549</v>
      </c>
      <c r="F176" s="19" t="s">
        <v>339</v>
      </c>
      <c r="G176" s="192"/>
      <c r="H176" s="242">
        <v>1991.6</v>
      </c>
      <c r="I176" s="19" t="s">
        <v>516</v>
      </c>
      <c r="J176" s="19" t="s">
        <v>1</v>
      </c>
      <c r="K176" s="21">
        <v>995.8</v>
      </c>
      <c r="L176" s="27">
        <v>99580000.00000003</v>
      </c>
      <c r="M176" s="27">
        <v>102396534.94249275</v>
      </c>
      <c r="N176" s="27">
        <v>68270624.961616814</v>
      </c>
      <c r="O176" s="56">
        <f t="shared" ref="O176:O183" si="5">SUM(L176:N176)</f>
        <v>270247159.9041096</v>
      </c>
    </row>
    <row r="177" spans="1:17" ht="22.5" customHeight="1" x14ac:dyDescent="0.25">
      <c r="B177" s="204"/>
      <c r="C177" s="217"/>
      <c r="D177" s="194"/>
      <c r="E177" s="204"/>
      <c r="F177" s="19" t="s">
        <v>340</v>
      </c>
      <c r="G177" s="194"/>
      <c r="H177" s="242"/>
      <c r="I177" s="19" t="s">
        <v>517</v>
      </c>
      <c r="J177" s="19" t="s">
        <v>10</v>
      </c>
      <c r="K177" s="21">
        <v>995.8</v>
      </c>
      <c r="L177" s="22">
        <v>99580000</v>
      </c>
      <c r="M177" s="22">
        <v>93317001.616540462</v>
      </c>
      <c r="N177" s="22">
        <v>55851246.862911612</v>
      </c>
      <c r="O177" s="56">
        <f t="shared" si="5"/>
        <v>248748248.47945207</v>
      </c>
    </row>
    <row r="178" spans="1:17" ht="27.75" customHeight="1" x14ac:dyDescent="0.25">
      <c r="B178" s="19">
        <v>2</v>
      </c>
      <c r="C178" s="35" t="s">
        <v>970</v>
      </c>
      <c r="D178" s="19"/>
      <c r="E178" s="19" t="s">
        <v>549</v>
      </c>
      <c r="F178" s="19" t="s">
        <v>409</v>
      </c>
      <c r="G178" s="19"/>
      <c r="H178" s="20">
        <v>473.71</v>
      </c>
      <c r="I178" s="19" t="s">
        <v>335</v>
      </c>
      <c r="J178" s="19" t="s">
        <v>10</v>
      </c>
      <c r="K178" s="21">
        <v>236.85</v>
      </c>
      <c r="L178" s="22">
        <v>9880335.1205479503</v>
      </c>
      <c r="M178" s="22">
        <v>6049157.7163202092</v>
      </c>
      <c r="N178" s="22">
        <v>7713763.2836797908</v>
      </c>
      <c r="O178" s="56">
        <f t="shared" si="5"/>
        <v>23643256.12054795</v>
      </c>
    </row>
    <row r="179" spans="1:17" ht="22.5" customHeight="1" x14ac:dyDescent="0.25">
      <c r="B179" s="204">
        <v>3</v>
      </c>
      <c r="C179" s="217" t="s">
        <v>971</v>
      </c>
      <c r="D179" s="19"/>
      <c r="E179" s="204" t="s">
        <v>549</v>
      </c>
      <c r="F179" s="19" t="s">
        <v>344</v>
      </c>
      <c r="G179" s="192"/>
      <c r="H179" s="242">
        <v>780.49</v>
      </c>
      <c r="I179" s="19" t="s">
        <v>453</v>
      </c>
      <c r="J179" s="19" t="s">
        <v>1</v>
      </c>
      <c r="K179" s="21">
        <v>600.49</v>
      </c>
      <c r="L179" s="22">
        <v>60049000.000000015</v>
      </c>
      <c r="M179" s="22">
        <v>44947325.707483426</v>
      </c>
      <c r="N179" s="22">
        <v>26195870.763749447</v>
      </c>
      <c r="O179" s="56">
        <f t="shared" si="5"/>
        <v>131192196.47123289</v>
      </c>
    </row>
    <row r="180" spans="1:17" ht="22.5" customHeight="1" x14ac:dyDescent="0.25">
      <c r="B180" s="204"/>
      <c r="C180" s="217"/>
      <c r="D180" s="19"/>
      <c r="E180" s="204"/>
      <c r="F180" s="19" t="s">
        <v>345</v>
      </c>
      <c r="G180" s="193"/>
      <c r="H180" s="242"/>
      <c r="I180" s="19" t="s">
        <v>453</v>
      </c>
      <c r="J180" s="19" t="s">
        <v>10</v>
      </c>
      <c r="K180" s="21">
        <v>79</v>
      </c>
      <c r="L180" s="22">
        <v>7900000</v>
      </c>
      <c r="M180" s="22">
        <v>5913236.0324683804</v>
      </c>
      <c r="N180" s="22">
        <v>3446308.5428740853</v>
      </c>
      <c r="O180" s="56">
        <f t="shared" si="5"/>
        <v>17259544.575342465</v>
      </c>
    </row>
    <row r="181" spans="1:17" ht="22.5" customHeight="1" x14ac:dyDescent="0.25">
      <c r="B181" s="204"/>
      <c r="C181" s="217"/>
      <c r="D181" s="19"/>
      <c r="E181" s="204"/>
      <c r="F181" s="19" t="s">
        <v>346</v>
      </c>
      <c r="G181" s="194"/>
      <c r="H181" s="242"/>
      <c r="I181" s="19" t="s">
        <v>518</v>
      </c>
      <c r="J181" s="19" t="s">
        <v>186</v>
      </c>
      <c r="K181" s="21">
        <v>101</v>
      </c>
      <c r="L181" s="22">
        <v>10100000.000000004</v>
      </c>
      <c r="M181" s="22">
        <v>7497955.4472704073</v>
      </c>
      <c r="N181" s="22">
        <v>4390560.8677980872</v>
      </c>
      <c r="O181" s="56">
        <f t="shared" si="5"/>
        <v>21988516.315068498</v>
      </c>
    </row>
    <row r="182" spans="1:17" ht="28.5" customHeight="1" x14ac:dyDescent="0.25">
      <c r="B182" s="19">
        <v>4</v>
      </c>
      <c r="C182" s="35" t="s">
        <v>972</v>
      </c>
      <c r="D182" s="19"/>
      <c r="E182" s="19" t="s">
        <v>549</v>
      </c>
      <c r="F182" s="19" t="s">
        <v>571</v>
      </c>
      <c r="G182" s="19" t="s">
        <v>899</v>
      </c>
      <c r="H182" s="20">
        <v>799.3</v>
      </c>
      <c r="I182" s="19" t="s">
        <v>519</v>
      </c>
      <c r="J182" s="19" t="s">
        <v>10</v>
      </c>
      <c r="K182" s="19">
        <v>399.65</v>
      </c>
      <c r="L182" s="30">
        <v>0</v>
      </c>
      <c r="M182" s="30">
        <v>0</v>
      </c>
      <c r="N182" s="30">
        <v>0</v>
      </c>
      <c r="O182" s="56">
        <f t="shared" si="5"/>
        <v>0</v>
      </c>
      <c r="P182" s="172"/>
      <c r="Q182" s="172"/>
    </row>
    <row r="183" spans="1:17" ht="39" customHeight="1" x14ac:dyDescent="0.25">
      <c r="B183" s="19">
        <v>5</v>
      </c>
      <c r="C183" s="35" t="s">
        <v>973</v>
      </c>
      <c r="D183" s="19"/>
      <c r="E183" s="19" t="s">
        <v>549</v>
      </c>
      <c r="F183" s="19" t="s">
        <v>223</v>
      </c>
      <c r="G183" s="19" t="s">
        <v>899</v>
      </c>
      <c r="H183" s="20">
        <v>1428.89</v>
      </c>
      <c r="I183" s="19" t="s">
        <v>520</v>
      </c>
      <c r="J183" s="19" t="s">
        <v>1</v>
      </c>
      <c r="K183" s="19">
        <v>1428.89</v>
      </c>
      <c r="L183" s="22">
        <v>142888999.99999997</v>
      </c>
      <c r="M183" s="22">
        <v>149465426.26324251</v>
      </c>
      <c r="N183" s="22">
        <v>26506012.050456114</v>
      </c>
      <c r="O183" s="56">
        <f t="shared" si="5"/>
        <v>318860438.31369859</v>
      </c>
    </row>
    <row r="184" spans="1:17" ht="12" thickBot="1" x14ac:dyDescent="0.3">
      <c r="C184" s="8"/>
    </row>
    <row r="185" spans="1:17" s="2" customFormat="1" ht="22.5" customHeight="1" thickBot="1" x14ac:dyDescent="0.3">
      <c r="A185" s="1"/>
      <c r="C185" s="2">
        <v>5</v>
      </c>
      <c r="E185" s="218" t="s">
        <v>549</v>
      </c>
      <c r="F185" s="219"/>
      <c r="G185" s="59" t="s">
        <v>905</v>
      </c>
      <c r="H185" s="222" t="s">
        <v>4</v>
      </c>
      <c r="I185" s="223"/>
      <c r="J185" s="224"/>
      <c r="K185" s="59" t="s">
        <v>905</v>
      </c>
      <c r="L185" s="87">
        <f>SUM(L176:L184)</f>
        <v>429978335.12054801</v>
      </c>
      <c r="M185" s="87">
        <f>SUM(M176:M184)</f>
        <v>409586637.72581816</v>
      </c>
      <c r="N185" s="87">
        <f>SUM(N176:N184)</f>
        <v>192374387.33308595</v>
      </c>
      <c r="O185" s="87">
        <f>SUM(O176:O184)</f>
        <v>1031939360.1794519</v>
      </c>
      <c r="P185" s="188">
        <f>SUM(L185:N185)</f>
        <v>1031939360.1794522</v>
      </c>
      <c r="Q185" s="189" t="b">
        <f>O185=P185</f>
        <v>1</v>
      </c>
    </row>
    <row r="186" spans="1:17" x14ac:dyDescent="0.25">
      <c r="C186" s="8" t="s">
        <v>1105</v>
      </c>
      <c r="M186" s="78">
        <f>SUM(M185:N185)</f>
        <v>601961025.05890417</v>
      </c>
    </row>
    <row r="187" spans="1:17" x14ac:dyDescent="0.25">
      <c r="C187" s="8"/>
      <c r="M187" s="174"/>
    </row>
    <row r="188" spans="1:17" x14ac:dyDescent="0.25">
      <c r="C188" s="8"/>
    </row>
    <row r="189" spans="1:17" ht="12" thickBot="1" x14ac:dyDescent="0.3">
      <c r="C189" s="8"/>
    </row>
    <row r="190" spans="1:17" s="2" customFormat="1" ht="28.5" customHeight="1" thickBot="1" x14ac:dyDescent="0.3">
      <c r="A190" s="1"/>
      <c r="B190" s="121" t="s">
        <v>417</v>
      </c>
      <c r="C190" s="122" t="s">
        <v>418</v>
      </c>
      <c r="D190" s="121" t="s">
        <v>996</v>
      </c>
      <c r="E190" s="122" t="s">
        <v>419</v>
      </c>
      <c r="F190" s="121" t="s">
        <v>420</v>
      </c>
      <c r="G190" s="150" t="s">
        <v>1006</v>
      </c>
      <c r="H190" s="123" t="s">
        <v>421</v>
      </c>
      <c r="I190" s="121" t="s">
        <v>422</v>
      </c>
      <c r="J190" s="121" t="s">
        <v>423</v>
      </c>
      <c r="K190" s="121" t="s">
        <v>424</v>
      </c>
      <c r="L190" s="124" t="s">
        <v>425</v>
      </c>
      <c r="M190" s="124" t="s">
        <v>3</v>
      </c>
      <c r="N190" s="124" t="s">
        <v>5</v>
      </c>
      <c r="O190" s="124" t="s">
        <v>426</v>
      </c>
      <c r="P190" s="171"/>
      <c r="Q190" s="171"/>
    </row>
    <row r="191" spans="1:17" s="2" customFormat="1" ht="15.75" customHeight="1" x14ac:dyDescent="0.25">
      <c r="A191" s="1"/>
      <c r="B191" s="205" t="s">
        <v>743</v>
      </c>
      <c r="C191" s="206"/>
      <c r="D191" s="206"/>
      <c r="E191" s="206"/>
      <c r="F191" s="206"/>
      <c r="G191" s="207"/>
      <c r="H191" s="50" t="s">
        <v>427</v>
      </c>
      <c r="I191" s="243" t="s">
        <v>743</v>
      </c>
      <c r="J191" s="244"/>
      <c r="K191" s="55" t="s">
        <v>427</v>
      </c>
      <c r="L191" s="167"/>
      <c r="M191" s="168"/>
      <c r="N191" s="168"/>
      <c r="O191" s="169" t="s">
        <v>680</v>
      </c>
      <c r="P191" s="171"/>
      <c r="Q191" s="171"/>
    </row>
    <row r="192" spans="1:17" ht="22.5" customHeight="1" x14ac:dyDescent="0.25">
      <c r="B192" s="204">
        <v>1</v>
      </c>
      <c r="C192" s="217" t="s">
        <v>974</v>
      </c>
      <c r="D192" s="19"/>
      <c r="E192" s="204" t="s">
        <v>526</v>
      </c>
      <c r="F192" s="19" t="s">
        <v>402</v>
      </c>
      <c r="G192" s="192" t="s">
        <v>899</v>
      </c>
      <c r="H192" s="242">
        <v>1522</v>
      </c>
      <c r="I192" s="19" t="s">
        <v>521</v>
      </c>
      <c r="J192" s="19" t="s">
        <v>1</v>
      </c>
      <c r="K192" s="21">
        <v>761</v>
      </c>
      <c r="L192" s="27">
        <v>76100000</v>
      </c>
      <c r="M192" s="27">
        <v>162580860.3385286</v>
      </c>
      <c r="N192" s="27">
        <v>108714178.4011974</v>
      </c>
      <c r="O192" s="56">
        <f t="shared" ref="O192:O203" si="6">SUM(L192:N192)</f>
        <v>347395038.73972601</v>
      </c>
    </row>
    <row r="193" spans="1:17" ht="22.5" customHeight="1" x14ac:dyDescent="0.25">
      <c r="B193" s="204"/>
      <c r="C193" s="217"/>
      <c r="D193" s="19"/>
      <c r="E193" s="204"/>
      <c r="F193" s="19" t="s">
        <v>401</v>
      </c>
      <c r="G193" s="194"/>
      <c r="H193" s="242"/>
      <c r="I193" s="19" t="s">
        <v>332</v>
      </c>
      <c r="J193" s="19" t="s">
        <v>10</v>
      </c>
      <c r="K193" s="21">
        <v>761</v>
      </c>
      <c r="L193" s="22">
        <v>76100000</v>
      </c>
      <c r="M193" s="22">
        <v>178338857.09435204</v>
      </c>
      <c r="N193" s="22">
        <v>158236044.3714014</v>
      </c>
      <c r="O193" s="56">
        <f t="shared" si="6"/>
        <v>412674901.46575344</v>
      </c>
    </row>
    <row r="194" spans="1:17" ht="22.5" customHeight="1" x14ac:dyDescent="0.25">
      <c r="B194" s="204">
        <v>2</v>
      </c>
      <c r="C194" s="217" t="s">
        <v>975</v>
      </c>
      <c r="D194" s="19"/>
      <c r="E194" s="204" t="s">
        <v>526</v>
      </c>
      <c r="F194" s="19" t="s">
        <v>295</v>
      </c>
      <c r="G194" s="192"/>
      <c r="H194" s="242">
        <v>530.4</v>
      </c>
      <c r="I194" s="19" t="s">
        <v>522</v>
      </c>
      <c r="J194" s="19" t="s">
        <v>1</v>
      </c>
      <c r="K194" s="21">
        <v>265.2</v>
      </c>
      <c r="L194" s="22">
        <v>26519999.999999985</v>
      </c>
      <c r="M194" s="22">
        <v>130677427.86162694</v>
      </c>
      <c r="N194" s="22">
        <v>95920728.330153868</v>
      </c>
      <c r="O194" s="56">
        <f t="shared" si="6"/>
        <v>253118156.19178081</v>
      </c>
    </row>
    <row r="195" spans="1:17" ht="22.5" customHeight="1" x14ac:dyDescent="0.25">
      <c r="B195" s="204"/>
      <c r="C195" s="217"/>
      <c r="D195" s="19"/>
      <c r="E195" s="204"/>
      <c r="F195" s="19" t="s">
        <v>296</v>
      </c>
      <c r="G195" s="194"/>
      <c r="H195" s="242"/>
      <c r="I195" s="19" t="s">
        <v>523</v>
      </c>
      <c r="J195" s="19" t="s">
        <v>10</v>
      </c>
      <c r="K195" s="21">
        <v>265.2</v>
      </c>
      <c r="L195" s="22">
        <v>26520000</v>
      </c>
      <c r="M195" s="22">
        <v>141121297.62865773</v>
      </c>
      <c r="N195" s="22">
        <v>124229115.56312308</v>
      </c>
      <c r="O195" s="56">
        <f t="shared" si="6"/>
        <v>291870413.19178081</v>
      </c>
    </row>
    <row r="196" spans="1:17" ht="22.5" customHeight="1" x14ac:dyDescent="0.25">
      <c r="B196" s="204">
        <v>3</v>
      </c>
      <c r="C196" s="217" t="s">
        <v>976</v>
      </c>
      <c r="D196" s="19"/>
      <c r="E196" s="204" t="s">
        <v>526</v>
      </c>
      <c r="F196" s="19" t="s">
        <v>407</v>
      </c>
      <c r="G196" s="192"/>
      <c r="H196" s="242">
        <v>831.26</v>
      </c>
      <c r="I196" s="19" t="s">
        <v>334</v>
      </c>
      <c r="J196" s="19" t="s">
        <v>1</v>
      </c>
      <c r="K196" s="21">
        <v>415.63</v>
      </c>
      <c r="L196" s="22">
        <v>41563199.99999997</v>
      </c>
      <c r="M196" s="22">
        <v>62665965.507993042</v>
      </c>
      <c r="N196" s="22">
        <v>59745157.378582299</v>
      </c>
      <c r="O196" s="56">
        <f t="shared" si="6"/>
        <v>163974322.88657531</v>
      </c>
    </row>
    <row r="197" spans="1:17" ht="22.5" customHeight="1" x14ac:dyDescent="0.25">
      <c r="B197" s="204"/>
      <c r="C197" s="217"/>
      <c r="D197" s="19"/>
      <c r="E197" s="204"/>
      <c r="F197" s="19" t="s">
        <v>408</v>
      </c>
      <c r="G197" s="194"/>
      <c r="H197" s="242"/>
      <c r="I197" s="19" t="s">
        <v>524</v>
      </c>
      <c r="J197" s="19" t="s">
        <v>10</v>
      </c>
      <c r="K197" s="21">
        <v>415.63</v>
      </c>
      <c r="L197" s="22">
        <v>41563200</v>
      </c>
      <c r="M197" s="22">
        <v>79832150.764461979</v>
      </c>
      <c r="N197" s="22">
        <v>73023503.716633901</v>
      </c>
      <c r="O197" s="56">
        <f t="shared" si="6"/>
        <v>194418854.48109588</v>
      </c>
    </row>
    <row r="198" spans="1:17" ht="22.5" customHeight="1" x14ac:dyDescent="0.25">
      <c r="B198" s="204">
        <v>4</v>
      </c>
      <c r="C198" s="217" t="s">
        <v>977</v>
      </c>
      <c r="D198" s="19"/>
      <c r="E198" s="204" t="s">
        <v>526</v>
      </c>
      <c r="F198" s="19" t="s">
        <v>358</v>
      </c>
      <c r="G198" s="192"/>
      <c r="H198" s="242">
        <v>1008.52</v>
      </c>
      <c r="I198" s="19" t="s">
        <v>457</v>
      </c>
      <c r="J198" s="19" t="s">
        <v>1</v>
      </c>
      <c r="K198" s="19">
        <v>454.59</v>
      </c>
      <c r="L198" s="22">
        <v>0</v>
      </c>
      <c r="M198" s="22">
        <v>0</v>
      </c>
      <c r="N198" s="22">
        <v>0</v>
      </c>
      <c r="O198" s="56">
        <f t="shared" si="6"/>
        <v>0</v>
      </c>
    </row>
    <row r="199" spans="1:17" ht="22.5" customHeight="1" x14ac:dyDescent="0.25">
      <c r="B199" s="204"/>
      <c r="C199" s="217"/>
      <c r="D199" s="19"/>
      <c r="E199" s="204"/>
      <c r="F199" s="19" t="s">
        <v>359</v>
      </c>
      <c r="G199" s="194"/>
      <c r="H199" s="242"/>
      <c r="I199" s="19" t="s">
        <v>500</v>
      </c>
      <c r="J199" s="19" t="s">
        <v>1</v>
      </c>
      <c r="K199" s="19">
        <v>494.66</v>
      </c>
      <c r="L199" s="22">
        <v>0</v>
      </c>
      <c r="M199" s="22">
        <v>-5.6468080182189807E-3</v>
      </c>
      <c r="N199" s="22">
        <v>5.6468080182189807E-3</v>
      </c>
      <c r="O199" s="56">
        <f t="shared" si="6"/>
        <v>0</v>
      </c>
    </row>
    <row r="200" spans="1:17" ht="22.5" customHeight="1" x14ac:dyDescent="0.25">
      <c r="B200" s="204">
        <v>5</v>
      </c>
      <c r="C200" s="217" t="s">
        <v>978</v>
      </c>
      <c r="D200" s="19"/>
      <c r="E200" s="204" t="s">
        <v>526</v>
      </c>
      <c r="F200" s="19" t="s">
        <v>367</v>
      </c>
      <c r="G200" s="192"/>
      <c r="H200" s="242">
        <v>855.2</v>
      </c>
      <c r="I200" s="19" t="s">
        <v>499</v>
      </c>
      <c r="J200" s="19" t="s">
        <v>1</v>
      </c>
      <c r="K200" s="19">
        <v>398.87</v>
      </c>
      <c r="L200" s="22">
        <v>7977400.0000000009</v>
      </c>
      <c r="M200" s="22">
        <v>3242248.88</v>
      </c>
      <c r="N200" s="22">
        <v>368637.11999999994</v>
      </c>
      <c r="O200" s="56">
        <f t="shared" si="6"/>
        <v>11588286</v>
      </c>
    </row>
    <row r="201" spans="1:17" ht="22.5" customHeight="1" x14ac:dyDescent="0.25">
      <c r="B201" s="204"/>
      <c r="C201" s="217"/>
      <c r="D201" s="19"/>
      <c r="E201" s="204"/>
      <c r="F201" s="19" t="s">
        <v>368</v>
      </c>
      <c r="G201" s="194"/>
      <c r="H201" s="242"/>
      <c r="I201" s="23" t="s">
        <v>495</v>
      </c>
      <c r="J201" s="19" t="s">
        <v>10</v>
      </c>
      <c r="K201" s="21">
        <v>427.6</v>
      </c>
      <c r="L201" s="22">
        <v>17068230.054794505</v>
      </c>
      <c r="M201" s="22">
        <v>3588050.9481643834</v>
      </c>
      <c r="N201" s="22">
        <v>507456.46279452054</v>
      </c>
      <c r="O201" s="56">
        <f t="shared" si="6"/>
        <v>21163737.46575341</v>
      </c>
    </row>
    <row r="202" spans="1:17" ht="22.5" customHeight="1" x14ac:dyDescent="0.25">
      <c r="B202" s="204">
        <v>6</v>
      </c>
      <c r="C202" s="217" t="s">
        <v>979</v>
      </c>
      <c r="D202" s="19"/>
      <c r="E202" s="204" t="s">
        <v>526</v>
      </c>
      <c r="F202" s="19" t="s">
        <v>413</v>
      </c>
      <c r="G202" s="192"/>
      <c r="H202" s="242">
        <v>537</v>
      </c>
      <c r="I202" s="19" t="s">
        <v>467</v>
      </c>
      <c r="J202" s="19" t="s">
        <v>1</v>
      </c>
      <c r="K202" s="19">
        <v>483.59</v>
      </c>
      <c r="L202" s="22">
        <v>0</v>
      </c>
      <c r="M202" s="22">
        <v>0</v>
      </c>
      <c r="N202" s="22">
        <v>0</v>
      </c>
      <c r="O202" s="56">
        <f t="shared" si="6"/>
        <v>0</v>
      </c>
    </row>
    <row r="203" spans="1:17" ht="22.5" customHeight="1" x14ac:dyDescent="0.25">
      <c r="B203" s="204"/>
      <c r="C203" s="217"/>
      <c r="D203" s="19"/>
      <c r="E203" s="204"/>
      <c r="F203" s="19" t="s">
        <v>414</v>
      </c>
      <c r="G203" s="194"/>
      <c r="H203" s="242"/>
      <c r="I203" s="19" t="s">
        <v>525</v>
      </c>
      <c r="J203" s="19" t="s">
        <v>10</v>
      </c>
      <c r="K203" s="19">
        <v>23.73</v>
      </c>
      <c r="L203" s="30">
        <v>1.2602739734575152E-2</v>
      </c>
      <c r="M203" s="30">
        <v>0</v>
      </c>
      <c r="N203" s="30">
        <v>0</v>
      </c>
      <c r="O203" s="56">
        <f t="shared" si="6"/>
        <v>1.2602739734575152E-2</v>
      </c>
      <c r="P203" s="172"/>
      <c r="Q203" s="172"/>
    </row>
    <row r="204" spans="1:17" ht="12" thickBot="1" x14ac:dyDescent="0.3">
      <c r="C204" s="8"/>
    </row>
    <row r="205" spans="1:17" s="2" customFormat="1" ht="22.5" customHeight="1" thickBot="1" x14ac:dyDescent="0.3">
      <c r="A205" s="1"/>
      <c r="C205" s="2">
        <v>6</v>
      </c>
      <c r="E205" s="218" t="s">
        <v>667</v>
      </c>
      <c r="F205" s="219"/>
      <c r="G205" s="59" t="s">
        <v>905</v>
      </c>
      <c r="H205" s="222" t="s">
        <v>4</v>
      </c>
      <c r="I205" s="223"/>
      <c r="J205" s="224"/>
      <c r="K205" s="59" t="s">
        <v>905</v>
      </c>
      <c r="L205" s="87">
        <f>SUM(L192:L204)</f>
        <v>313412030.06739724</v>
      </c>
      <c r="M205" s="87">
        <f>SUM(M192:M204)</f>
        <v>762046859.01813781</v>
      </c>
      <c r="N205" s="87">
        <f>SUM(N192:N204)</f>
        <v>620744821.34953344</v>
      </c>
      <c r="O205" s="87">
        <f>SUM(O192:O204)</f>
        <v>1696203710.4350681</v>
      </c>
      <c r="P205" s="188">
        <f>SUM(L205:N205)</f>
        <v>1696203710.4350686</v>
      </c>
      <c r="Q205" s="189" t="b">
        <f>O205=P205</f>
        <v>1</v>
      </c>
    </row>
    <row r="206" spans="1:17" x14ac:dyDescent="0.25">
      <c r="C206" s="8"/>
      <c r="M206" s="78">
        <f>SUM(M205:N205)</f>
        <v>1382791680.3676713</v>
      </c>
    </row>
    <row r="207" spans="1:17" x14ac:dyDescent="0.25">
      <c r="C207" s="8" t="s">
        <v>1105</v>
      </c>
      <c r="M207" s="174"/>
    </row>
    <row r="208" spans="1:17" x14ac:dyDescent="0.25">
      <c r="C208" s="8"/>
    </row>
    <row r="209" spans="1:17" ht="12" thickBot="1" x14ac:dyDescent="0.3">
      <c r="C209" s="8"/>
    </row>
    <row r="210" spans="1:17" s="2" customFormat="1" ht="28.5" customHeight="1" thickBot="1" x14ac:dyDescent="0.3">
      <c r="A210" s="1"/>
      <c r="B210" s="121" t="s">
        <v>417</v>
      </c>
      <c r="C210" s="122" t="s">
        <v>418</v>
      </c>
      <c r="D210" s="121" t="s">
        <v>996</v>
      </c>
      <c r="E210" s="122" t="s">
        <v>419</v>
      </c>
      <c r="F210" s="121" t="s">
        <v>420</v>
      </c>
      <c r="G210" s="150" t="s">
        <v>1006</v>
      </c>
      <c r="H210" s="123" t="s">
        <v>421</v>
      </c>
      <c r="I210" s="121" t="s">
        <v>422</v>
      </c>
      <c r="J210" s="121" t="s">
        <v>423</v>
      </c>
      <c r="K210" s="121" t="s">
        <v>424</v>
      </c>
      <c r="L210" s="124" t="s">
        <v>425</v>
      </c>
      <c r="M210" s="124" t="s">
        <v>3</v>
      </c>
      <c r="N210" s="124" t="s">
        <v>5</v>
      </c>
      <c r="O210" s="124" t="s">
        <v>426</v>
      </c>
      <c r="P210" s="171"/>
      <c r="Q210" s="171"/>
    </row>
    <row r="211" spans="1:17" s="2" customFormat="1" ht="15.75" customHeight="1" x14ac:dyDescent="0.25">
      <c r="A211" s="1"/>
      <c r="B211" s="205" t="s">
        <v>743</v>
      </c>
      <c r="C211" s="206"/>
      <c r="D211" s="206"/>
      <c r="E211" s="206"/>
      <c r="F211" s="206"/>
      <c r="G211" s="207"/>
      <c r="H211" s="50" t="s">
        <v>427</v>
      </c>
      <c r="I211" s="243" t="s">
        <v>743</v>
      </c>
      <c r="J211" s="244"/>
      <c r="K211" s="55" t="s">
        <v>427</v>
      </c>
      <c r="L211" s="167"/>
      <c r="M211" s="168"/>
      <c r="N211" s="168"/>
      <c r="O211" s="169" t="s">
        <v>680</v>
      </c>
      <c r="P211" s="171"/>
      <c r="Q211" s="171"/>
    </row>
    <row r="212" spans="1:17" ht="22.5" customHeight="1" x14ac:dyDescent="0.25">
      <c r="B212" s="204">
        <v>1</v>
      </c>
      <c r="C212" s="217" t="s">
        <v>980</v>
      </c>
      <c r="D212" s="19"/>
      <c r="E212" s="204" t="s">
        <v>890</v>
      </c>
      <c r="F212" s="19" t="s">
        <v>299</v>
      </c>
      <c r="G212" s="192"/>
      <c r="H212" s="198">
        <v>671.2</v>
      </c>
      <c r="I212" s="19" t="s">
        <v>527</v>
      </c>
      <c r="J212" s="19" t="s">
        <v>1</v>
      </c>
      <c r="K212" s="21">
        <v>335.6</v>
      </c>
      <c r="L212" s="27">
        <v>33559999.99999994</v>
      </c>
      <c r="M212" s="27">
        <v>158250846.80069715</v>
      </c>
      <c r="N212" s="27">
        <v>27719642.158206988</v>
      </c>
      <c r="O212" s="56">
        <f t="shared" ref="O212:O221" si="7">SUM(L212:N212)</f>
        <v>219530488.95890409</v>
      </c>
    </row>
    <row r="213" spans="1:17" ht="22.5" customHeight="1" x14ac:dyDescent="0.25">
      <c r="B213" s="204"/>
      <c r="C213" s="217"/>
      <c r="D213" s="19"/>
      <c r="E213" s="204"/>
      <c r="F213" s="19" t="s">
        <v>300</v>
      </c>
      <c r="G213" s="194"/>
      <c r="H213" s="199"/>
      <c r="I213" s="19" t="s">
        <v>27</v>
      </c>
      <c r="J213" s="19" t="s">
        <v>10</v>
      </c>
      <c r="K213" s="21">
        <v>335.6</v>
      </c>
      <c r="L213" s="22">
        <v>33559999.99999994</v>
      </c>
      <c r="M213" s="22">
        <v>149778616.94050518</v>
      </c>
      <c r="N213" s="22">
        <v>132200807.42935786</v>
      </c>
      <c r="O213" s="56">
        <f t="shared" si="7"/>
        <v>315539424.36986297</v>
      </c>
    </row>
    <row r="214" spans="1:17" ht="22.5" customHeight="1" x14ac:dyDescent="0.25">
      <c r="B214" s="204">
        <v>2</v>
      </c>
      <c r="C214" s="217" t="s">
        <v>981</v>
      </c>
      <c r="D214" s="19"/>
      <c r="E214" s="204" t="s">
        <v>890</v>
      </c>
      <c r="F214" s="19" t="s">
        <v>561</v>
      </c>
      <c r="G214" s="192"/>
      <c r="H214" s="198">
        <v>502.4</v>
      </c>
      <c r="I214" s="19" t="s">
        <v>1023</v>
      </c>
      <c r="J214" s="19" t="s">
        <v>1</v>
      </c>
      <c r="K214" s="21">
        <v>251.2</v>
      </c>
      <c r="L214" s="22">
        <v>25119999.999999993</v>
      </c>
      <c r="M214" s="22">
        <v>42631927.953971095</v>
      </c>
      <c r="N214" s="22">
        <v>7625083.0871247873</v>
      </c>
      <c r="O214" s="56">
        <f t="shared" si="7"/>
        <v>75377011.041095883</v>
      </c>
    </row>
    <row r="215" spans="1:17" ht="22.5" customHeight="1" x14ac:dyDescent="0.25">
      <c r="B215" s="204"/>
      <c r="C215" s="217"/>
      <c r="D215" s="19"/>
      <c r="E215" s="204"/>
      <c r="F215" s="19" t="s">
        <v>562</v>
      </c>
      <c r="G215" s="194"/>
      <c r="H215" s="199"/>
      <c r="I215" s="19" t="s">
        <v>528</v>
      </c>
      <c r="J215" s="19" t="s">
        <v>10</v>
      </c>
      <c r="K215" s="21">
        <v>251.2</v>
      </c>
      <c r="L215" s="22">
        <v>25120000.000000015</v>
      </c>
      <c r="M215" s="22">
        <v>114184318.59697263</v>
      </c>
      <c r="N215" s="22">
        <v>100762803.92357533</v>
      </c>
      <c r="O215" s="56">
        <f t="shared" si="7"/>
        <v>240067122.52054799</v>
      </c>
    </row>
    <row r="216" spans="1:17" ht="22.5" customHeight="1" x14ac:dyDescent="0.25">
      <c r="B216" s="204">
        <v>3</v>
      </c>
      <c r="C216" s="217" t="s">
        <v>1030</v>
      </c>
      <c r="D216" s="57"/>
      <c r="E216" s="192" t="s">
        <v>890</v>
      </c>
      <c r="F216" s="19" t="s">
        <v>305</v>
      </c>
      <c r="G216" s="192"/>
      <c r="H216" s="198">
        <v>811.22</v>
      </c>
      <c r="I216" s="19" t="s">
        <v>529</v>
      </c>
      <c r="J216" s="19" t="s">
        <v>1</v>
      </c>
      <c r="K216" s="21">
        <v>405.61</v>
      </c>
      <c r="L216" s="22">
        <v>40561000.00000006</v>
      </c>
      <c r="M216" s="22">
        <v>56709086.238255262</v>
      </c>
      <c r="N216" s="22">
        <v>10954827.723388551</v>
      </c>
      <c r="O216" s="56">
        <f t="shared" si="7"/>
        <v>108224913.96164387</v>
      </c>
    </row>
    <row r="217" spans="1:17" ht="22.5" customHeight="1" x14ac:dyDescent="0.25">
      <c r="B217" s="204"/>
      <c r="C217" s="217"/>
      <c r="D217" s="25"/>
      <c r="E217" s="194"/>
      <c r="F217" s="19" t="s">
        <v>306</v>
      </c>
      <c r="G217" s="194"/>
      <c r="H217" s="199"/>
      <c r="I217" s="19" t="s">
        <v>530</v>
      </c>
      <c r="J217" s="19" t="s">
        <v>10</v>
      </c>
      <c r="K217" s="21">
        <v>405.61</v>
      </c>
      <c r="L217" s="22">
        <v>40561000</v>
      </c>
      <c r="M217" s="22">
        <v>161140981.8187483</v>
      </c>
      <c r="N217" s="22">
        <v>142381331.25522429</v>
      </c>
      <c r="O217" s="56">
        <f t="shared" si="7"/>
        <v>344083313.07397258</v>
      </c>
    </row>
    <row r="218" spans="1:17" ht="22.5" customHeight="1" x14ac:dyDescent="0.25">
      <c r="B218" s="204">
        <v>4</v>
      </c>
      <c r="C218" s="217" t="s">
        <v>1002</v>
      </c>
      <c r="D218" s="19"/>
      <c r="E218" s="204" t="s">
        <v>890</v>
      </c>
      <c r="F218" s="19" t="s">
        <v>372</v>
      </c>
      <c r="G218" s="192"/>
      <c r="H218" s="198">
        <v>2786</v>
      </c>
      <c r="I218" s="19" t="s">
        <v>531</v>
      </c>
      <c r="J218" s="19" t="s">
        <v>1</v>
      </c>
      <c r="K218" s="21">
        <v>1177.5999999999999</v>
      </c>
      <c r="L218" s="22">
        <v>117759999.99999999</v>
      </c>
      <c r="M218" s="22">
        <v>80102080.915628448</v>
      </c>
      <c r="N218" s="22">
        <v>65059225.522727713</v>
      </c>
      <c r="O218" s="56">
        <f t="shared" si="7"/>
        <v>262921306.43835616</v>
      </c>
    </row>
    <row r="219" spans="1:17" ht="22.5" customHeight="1" x14ac:dyDescent="0.25">
      <c r="B219" s="204"/>
      <c r="C219" s="217"/>
      <c r="D219" s="19"/>
      <c r="E219" s="204"/>
      <c r="F219" s="19" t="s">
        <v>373</v>
      </c>
      <c r="G219" s="194"/>
      <c r="H219" s="199"/>
      <c r="I219" s="19" t="s">
        <v>532</v>
      </c>
      <c r="J219" s="19" t="s">
        <v>1</v>
      </c>
      <c r="K219" s="21">
        <v>1342.52</v>
      </c>
      <c r="L219" s="22">
        <v>134252659.59999996</v>
      </c>
      <c r="M219" s="22">
        <v>87711844.774899825</v>
      </c>
      <c r="N219" s="22">
        <v>72983735.060387865</v>
      </c>
      <c r="O219" s="56">
        <f t="shared" si="7"/>
        <v>294948239.43528765</v>
      </c>
    </row>
    <row r="220" spans="1:17" ht="22.5" customHeight="1" x14ac:dyDescent="0.25">
      <c r="B220" s="204">
        <v>5</v>
      </c>
      <c r="C220" s="217" t="s">
        <v>1003</v>
      </c>
      <c r="D220" s="19"/>
      <c r="E220" s="204" t="s">
        <v>890</v>
      </c>
      <c r="F220" s="19" t="s">
        <v>374</v>
      </c>
      <c r="G220" s="192"/>
      <c r="H220" s="198">
        <v>1024</v>
      </c>
      <c r="I220" s="19" t="s">
        <v>531</v>
      </c>
      <c r="J220" s="19" t="s">
        <v>1</v>
      </c>
      <c r="K220" s="21">
        <v>420.83</v>
      </c>
      <c r="L220" s="22">
        <v>42082699.999999985</v>
      </c>
      <c r="M220" s="22">
        <v>28625270.338929832</v>
      </c>
      <c r="N220" s="22">
        <v>23249557.400248244</v>
      </c>
      <c r="O220" s="56">
        <f t="shared" si="7"/>
        <v>93957527.739178061</v>
      </c>
    </row>
    <row r="221" spans="1:17" ht="22.5" customHeight="1" x14ac:dyDescent="0.25">
      <c r="B221" s="204"/>
      <c r="C221" s="217"/>
      <c r="D221" s="19"/>
      <c r="E221" s="204"/>
      <c r="F221" s="19" t="s">
        <v>375</v>
      </c>
      <c r="G221" s="194"/>
      <c r="H221" s="199"/>
      <c r="I221" s="19" t="s">
        <v>532</v>
      </c>
      <c r="J221" s="19" t="s">
        <v>1</v>
      </c>
      <c r="K221" s="21">
        <v>512</v>
      </c>
      <c r="L221" s="22">
        <v>51200000.00000003</v>
      </c>
      <c r="M221" s="22">
        <v>33450706.827100765</v>
      </c>
      <c r="N221" s="22">
        <v>27833841.241392385</v>
      </c>
      <c r="O221" s="56">
        <f t="shared" si="7"/>
        <v>112484548.06849319</v>
      </c>
    </row>
    <row r="222" spans="1:17" ht="39" customHeight="1" x14ac:dyDescent="0.25">
      <c r="B222" s="19">
        <v>6</v>
      </c>
      <c r="C222" s="162" t="s">
        <v>1072</v>
      </c>
      <c r="D222" s="134"/>
      <c r="E222" s="19" t="s">
        <v>890</v>
      </c>
      <c r="F222" s="19" t="s">
        <v>271</v>
      </c>
      <c r="G222" s="19"/>
      <c r="H222" s="20">
        <v>1139.6199999999999</v>
      </c>
      <c r="I222" s="23" t="s">
        <v>727</v>
      </c>
      <c r="J222" s="19" t="s">
        <v>1</v>
      </c>
      <c r="K222" s="21">
        <v>1139.6199999999999</v>
      </c>
      <c r="L222" s="22">
        <v>0</v>
      </c>
      <c r="M222" s="22">
        <v>0</v>
      </c>
      <c r="N222" s="22">
        <v>0</v>
      </c>
      <c r="O222" s="56">
        <f>SUM(L222:N222)</f>
        <v>0</v>
      </c>
    </row>
    <row r="223" spans="1:17" ht="12" thickBot="1" x14ac:dyDescent="0.3">
      <c r="C223" s="8"/>
      <c r="K223" s="7"/>
    </row>
    <row r="224" spans="1:17" s="2" customFormat="1" ht="22.5" customHeight="1" thickBot="1" x14ac:dyDescent="0.3">
      <c r="A224" s="1"/>
      <c r="C224" s="2">
        <v>6</v>
      </c>
      <c r="E224" s="218" t="s">
        <v>551</v>
      </c>
      <c r="F224" s="219"/>
      <c r="G224" s="59" t="s">
        <v>905</v>
      </c>
      <c r="H224" s="222" t="s">
        <v>4</v>
      </c>
      <c r="I224" s="223"/>
      <c r="J224" s="224"/>
      <c r="K224" s="59" t="s">
        <v>905</v>
      </c>
      <c r="L224" s="87">
        <f>SUM(L212:L223)</f>
        <v>543777359.5999999</v>
      </c>
      <c r="M224" s="87">
        <f>SUM(M212:M223)</f>
        <v>912585681.2057085</v>
      </c>
      <c r="N224" s="87">
        <f>SUM(N212:N223)</f>
        <v>610770854.80163407</v>
      </c>
      <c r="O224" s="87">
        <f>SUM(O212:O223)</f>
        <v>2067133895.6073425</v>
      </c>
      <c r="P224" s="188">
        <f>SUM(L224:N224)</f>
        <v>2067133895.6073425</v>
      </c>
      <c r="Q224" s="189" t="b">
        <f>O224=P224</f>
        <v>1</v>
      </c>
    </row>
    <row r="225" spans="1:17" x14ac:dyDescent="0.25">
      <c r="C225" s="8" t="s">
        <v>1106</v>
      </c>
      <c r="K225" s="7"/>
      <c r="M225" s="78">
        <f>SUM(M224:N224)</f>
        <v>1523356536.0073426</v>
      </c>
    </row>
    <row r="226" spans="1:17" x14ac:dyDescent="0.25">
      <c r="C226" s="8"/>
      <c r="K226" s="7"/>
      <c r="M226" s="174"/>
    </row>
    <row r="227" spans="1:17" x14ac:dyDescent="0.25">
      <c r="C227" s="8"/>
      <c r="K227" s="7"/>
    </row>
    <row r="228" spans="1:17" ht="12" thickBot="1" x14ac:dyDescent="0.3">
      <c r="C228" s="8"/>
      <c r="K228" s="7"/>
    </row>
    <row r="229" spans="1:17" s="2" customFormat="1" ht="28.5" customHeight="1" thickBot="1" x14ac:dyDescent="0.3">
      <c r="A229" s="1"/>
      <c r="B229" s="121" t="s">
        <v>417</v>
      </c>
      <c r="C229" s="122" t="s">
        <v>418</v>
      </c>
      <c r="D229" s="121" t="s">
        <v>996</v>
      </c>
      <c r="E229" s="122" t="s">
        <v>419</v>
      </c>
      <c r="F229" s="121" t="s">
        <v>420</v>
      </c>
      <c r="G229" s="150" t="s">
        <v>1006</v>
      </c>
      <c r="H229" s="123" t="s">
        <v>421</v>
      </c>
      <c r="I229" s="121" t="s">
        <v>422</v>
      </c>
      <c r="J229" s="121" t="s">
        <v>423</v>
      </c>
      <c r="K229" s="121" t="s">
        <v>424</v>
      </c>
      <c r="L229" s="124" t="s">
        <v>425</v>
      </c>
      <c r="M229" s="124" t="s">
        <v>3</v>
      </c>
      <c r="N229" s="124" t="s">
        <v>5</v>
      </c>
      <c r="O229" s="124" t="s">
        <v>426</v>
      </c>
      <c r="P229" s="171"/>
      <c r="Q229" s="171"/>
    </row>
    <row r="230" spans="1:17" s="2" customFormat="1" ht="15.75" customHeight="1" x14ac:dyDescent="0.25">
      <c r="A230" s="1"/>
      <c r="B230" s="205" t="s">
        <v>743</v>
      </c>
      <c r="C230" s="206"/>
      <c r="D230" s="206"/>
      <c r="E230" s="206"/>
      <c r="F230" s="206"/>
      <c r="G230" s="207"/>
      <c r="H230" s="50" t="s">
        <v>427</v>
      </c>
      <c r="I230" s="243" t="s">
        <v>743</v>
      </c>
      <c r="J230" s="244"/>
      <c r="K230" s="55" t="s">
        <v>427</v>
      </c>
      <c r="L230" s="167"/>
      <c r="M230" s="168"/>
      <c r="N230" s="168"/>
      <c r="O230" s="169" t="s">
        <v>680</v>
      </c>
      <c r="P230" s="171"/>
      <c r="Q230" s="171"/>
    </row>
    <row r="231" spans="1:17" ht="25.5" customHeight="1" x14ac:dyDescent="0.25">
      <c r="B231" s="25">
        <v>1</v>
      </c>
      <c r="C231" s="77" t="s">
        <v>982</v>
      </c>
      <c r="D231" s="25"/>
      <c r="E231" s="25" t="s">
        <v>536</v>
      </c>
      <c r="F231" s="25" t="s">
        <v>403</v>
      </c>
      <c r="G231" s="25"/>
      <c r="H231" s="20">
        <v>1605</v>
      </c>
      <c r="I231" s="19" t="s">
        <v>533</v>
      </c>
      <c r="J231" s="19" t="s">
        <v>10</v>
      </c>
      <c r="K231" s="21">
        <v>802.5</v>
      </c>
      <c r="L231" s="27">
        <v>80250000</v>
      </c>
      <c r="M231" s="27">
        <v>114160728.71476078</v>
      </c>
      <c r="N231" s="27">
        <v>84344573.997568011</v>
      </c>
      <c r="O231" s="56">
        <f>SUM(L231:N231)</f>
        <v>278755302.71232879</v>
      </c>
    </row>
    <row r="232" spans="1:17" ht="27" customHeight="1" x14ac:dyDescent="0.25">
      <c r="B232" s="19">
        <v>2</v>
      </c>
      <c r="C232" s="35" t="s">
        <v>983</v>
      </c>
      <c r="D232" s="19"/>
      <c r="E232" s="19" t="s">
        <v>536</v>
      </c>
      <c r="F232" s="19" t="s">
        <v>552</v>
      </c>
      <c r="G232" s="19"/>
      <c r="H232" s="20">
        <v>55.02</v>
      </c>
      <c r="I232" s="19" t="s">
        <v>490</v>
      </c>
      <c r="J232" s="19" t="s">
        <v>1</v>
      </c>
      <c r="K232" s="21">
        <v>55.02</v>
      </c>
      <c r="L232" s="22">
        <v>5502000.0000000149</v>
      </c>
      <c r="M232" s="22">
        <v>39393837.517556682</v>
      </c>
      <c r="N232" s="22">
        <v>36466279.022169337</v>
      </c>
      <c r="O232" s="56">
        <f>SUM(L232:N232)</f>
        <v>81362116.539726034</v>
      </c>
    </row>
    <row r="233" spans="1:17" ht="22.5" customHeight="1" x14ac:dyDescent="0.25">
      <c r="B233" s="192">
        <v>3</v>
      </c>
      <c r="C233" s="202" t="s">
        <v>984</v>
      </c>
      <c r="D233" s="57"/>
      <c r="E233" s="192" t="s">
        <v>536</v>
      </c>
      <c r="F233" s="19" t="s">
        <v>400</v>
      </c>
      <c r="G233" s="192"/>
      <c r="H233" s="198">
        <v>1337</v>
      </c>
      <c r="I233" s="19" t="s">
        <v>333</v>
      </c>
      <c r="J233" s="19" t="s">
        <v>1</v>
      </c>
      <c r="K233" s="21">
        <v>668.5</v>
      </c>
      <c r="L233" s="22">
        <v>66850000</v>
      </c>
      <c r="M233" s="22">
        <v>148137428.74855715</v>
      </c>
      <c r="N233" s="22">
        <v>134259847.47062093</v>
      </c>
      <c r="O233" s="56">
        <f>SUM(L233:N233)</f>
        <v>349247276.21917808</v>
      </c>
    </row>
    <row r="234" spans="1:17" ht="22.5" customHeight="1" x14ac:dyDescent="0.25">
      <c r="B234" s="194"/>
      <c r="C234" s="203"/>
      <c r="D234" s="25"/>
      <c r="E234" s="194"/>
      <c r="F234" s="19" t="s">
        <v>399</v>
      </c>
      <c r="G234" s="194"/>
      <c r="H234" s="199"/>
      <c r="I234" s="19" t="s">
        <v>534</v>
      </c>
      <c r="J234" s="19" t="s">
        <v>10</v>
      </c>
      <c r="K234" s="21">
        <v>668.5</v>
      </c>
      <c r="L234" s="22">
        <v>66850000</v>
      </c>
      <c r="M234" s="22">
        <v>144974478.23823625</v>
      </c>
      <c r="N234" s="22">
        <v>133703793.87135281</v>
      </c>
      <c r="O234" s="56">
        <f>SUM(L234:N234)</f>
        <v>345528272.10958904</v>
      </c>
    </row>
    <row r="235" spans="1:17" ht="25.5" customHeight="1" x14ac:dyDescent="0.25">
      <c r="B235" s="19">
        <v>4</v>
      </c>
      <c r="C235" s="35" t="s">
        <v>985</v>
      </c>
      <c r="D235" s="19"/>
      <c r="E235" s="19" t="s">
        <v>536</v>
      </c>
      <c r="F235" s="19" t="s">
        <v>416</v>
      </c>
      <c r="G235" s="19" t="s">
        <v>899</v>
      </c>
      <c r="H235" s="20">
        <v>981.28</v>
      </c>
      <c r="I235" s="19" t="s">
        <v>535</v>
      </c>
      <c r="J235" s="19" t="s">
        <v>1</v>
      </c>
      <c r="K235" s="21">
        <v>430.27</v>
      </c>
      <c r="L235" s="22">
        <v>0</v>
      </c>
      <c r="M235" s="22">
        <v>0</v>
      </c>
      <c r="N235" s="22">
        <v>0</v>
      </c>
      <c r="O235" s="56">
        <f>SUM(L235:N235)</f>
        <v>0</v>
      </c>
    </row>
    <row r="236" spans="1:17" ht="12" thickBot="1" x14ac:dyDescent="0.3">
      <c r="C236" s="8"/>
      <c r="K236" s="7"/>
    </row>
    <row r="237" spans="1:17" s="2" customFormat="1" ht="22.5" customHeight="1" thickBot="1" x14ac:dyDescent="0.3">
      <c r="A237" s="1"/>
      <c r="C237" s="2">
        <v>4</v>
      </c>
      <c r="E237" s="218" t="s">
        <v>536</v>
      </c>
      <c r="F237" s="219"/>
      <c r="G237" s="59" t="s">
        <v>905</v>
      </c>
      <c r="H237" s="222" t="s">
        <v>4</v>
      </c>
      <c r="I237" s="223"/>
      <c r="J237" s="224"/>
      <c r="K237" s="59" t="s">
        <v>905</v>
      </c>
      <c r="L237" s="87">
        <f>SUM(L231:L236)</f>
        <v>219452000</v>
      </c>
      <c r="M237" s="87">
        <f>SUM(M231:M236)</f>
        <v>446666473.21911085</v>
      </c>
      <c r="N237" s="87">
        <f>SUM(N231:N236)</f>
        <v>388774494.36171108</v>
      </c>
      <c r="O237" s="87">
        <f>SUM(O231:O236)</f>
        <v>1054892967.580822</v>
      </c>
      <c r="P237" s="188">
        <f>SUM(L237:N237)</f>
        <v>1054892967.580822</v>
      </c>
      <c r="Q237" s="189" t="b">
        <f>O237=P237</f>
        <v>1</v>
      </c>
    </row>
    <row r="238" spans="1:17" x14ac:dyDescent="0.25">
      <c r="C238" s="8" t="s">
        <v>1104</v>
      </c>
      <c r="K238" s="7"/>
      <c r="M238" s="78">
        <f>SUM(M237:N237)</f>
        <v>835440967.58082199</v>
      </c>
    </row>
    <row r="239" spans="1:17" x14ac:dyDescent="0.25">
      <c r="C239" s="8"/>
      <c r="K239" s="7"/>
      <c r="M239" s="174"/>
    </row>
    <row r="240" spans="1:17" x14ac:dyDescent="0.25">
      <c r="C240" s="8"/>
      <c r="K240" s="7"/>
    </row>
    <row r="241" spans="1:17" ht="12" thickBot="1" x14ac:dyDescent="0.3">
      <c r="C241" s="8"/>
      <c r="K241" s="7"/>
    </row>
    <row r="242" spans="1:17" s="2" customFormat="1" ht="28.5" customHeight="1" thickBot="1" x14ac:dyDescent="0.3">
      <c r="A242" s="1"/>
      <c r="B242" s="121" t="s">
        <v>417</v>
      </c>
      <c r="C242" s="122" t="s">
        <v>418</v>
      </c>
      <c r="D242" s="121" t="s">
        <v>996</v>
      </c>
      <c r="E242" s="122" t="s">
        <v>419</v>
      </c>
      <c r="F242" s="121" t="s">
        <v>420</v>
      </c>
      <c r="G242" s="150" t="s">
        <v>1006</v>
      </c>
      <c r="H242" s="123" t="s">
        <v>421</v>
      </c>
      <c r="I242" s="121" t="s">
        <v>422</v>
      </c>
      <c r="J242" s="121" t="s">
        <v>423</v>
      </c>
      <c r="K242" s="121" t="s">
        <v>424</v>
      </c>
      <c r="L242" s="124" t="s">
        <v>425</v>
      </c>
      <c r="M242" s="124" t="s">
        <v>3</v>
      </c>
      <c r="N242" s="124" t="s">
        <v>5</v>
      </c>
      <c r="O242" s="124" t="s">
        <v>426</v>
      </c>
      <c r="P242" s="171"/>
      <c r="Q242" s="171"/>
    </row>
    <row r="243" spans="1:17" s="2" customFormat="1" ht="15.75" customHeight="1" x14ac:dyDescent="0.25">
      <c r="A243" s="1"/>
      <c r="B243" s="205" t="s">
        <v>743</v>
      </c>
      <c r="C243" s="206"/>
      <c r="D243" s="206"/>
      <c r="E243" s="206"/>
      <c r="F243" s="206"/>
      <c r="G243" s="207"/>
      <c r="H243" s="50" t="s">
        <v>427</v>
      </c>
      <c r="I243" s="243" t="s">
        <v>743</v>
      </c>
      <c r="J243" s="244"/>
      <c r="K243" s="51" t="s">
        <v>427</v>
      </c>
      <c r="L243" s="167"/>
      <c r="M243" s="168"/>
      <c r="N243" s="168"/>
      <c r="O243" s="169" t="s">
        <v>680</v>
      </c>
      <c r="P243" s="171"/>
      <c r="Q243" s="171"/>
    </row>
    <row r="244" spans="1:17" ht="22.5" customHeight="1" x14ac:dyDescent="0.25">
      <c r="B244" s="192">
        <v>1</v>
      </c>
      <c r="C244" s="202" t="s">
        <v>986</v>
      </c>
      <c r="D244" s="57"/>
      <c r="E244" s="204" t="s">
        <v>548</v>
      </c>
      <c r="F244" s="25" t="s">
        <v>322</v>
      </c>
      <c r="G244" s="192"/>
      <c r="H244" s="198">
        <v>1143.75</v>
      </c>
      <c r="I244" s="19" t="s">
        <v>323</v>
      </c>
      <c r="J244" s="19" t="s">
        <v>1</v>
      </c>
      <c r="K244" s="21">
        <v>571.875</v>
      </c>
      <c r="L244" s="27">
        <v>57024623.520547986</v>
      </c>
      <c r="M244" s="27">
        <v>107095937.09660387</v>
      </c>
      <c r="N244" s="27">
        <v>102836937.5335331</v>
      </c>
      <c r="O244" s="56">
        <f t="shared" ref="O244:O265" si="8">SUM(L244:N244)</f>
        <v>266957498.15068495</v>
      </c>
    </row>
    <row r="245" spans="1:17" ht="22.5" customHeight="1" x14ac:dyDescent="0.25">
      <c r="B245" s="194"/>
      <c r="C245" s="203"/>
      <c r="D245" s="25"/>
      <c r="E245" s="204"/>
      <c r="F245" s="19" t="s">
        <v>324</v>
      </c>
      <c r="G245" s="194"/>
      <c r="H245" s="199"/>
      <c r="I245" s="19" t="s">
        <v>537</v>
      </c>
      <c r="J245" s="19" t="s">
        <v>10</v>
      </c>
      <c r="K245" s="21">
        <v>571.875</v>
      </c>
      <c r="L245" s="22">
        <v>57187500</v>
      </c>
      <c r="M245" s="22">
        <v>165027821.67055863</v>
      </c>
      <c r="N245" s="22">
        <v>145851528.74040025</v>
      </c>
      <c r="O245" s="56">
        <f t="shared" si="8"/>
        <v>368066850.41095889</v>
      </c>
    </row>
    <row r="246" spans="1:17" ht="22.5" customHeight="1" x14ac:dyDescent="0.25">
      <c r="B246" s="192">
        <v>2</v>
      </c>
      <c r="C246" s="202" t="s">
        <v>987</v>
      </c>
      <c r="D246" s="57"/>
      <c r="E246" s="204" t="s">
        <v>548</v>
      </c>
      <c r="F246" s="19" t="s">
        <v>337</v>
      </c>
      <c r="G246" s="192" t="s">
        <v>899</v>
      </c>
      <c r="H246" s="198">
        <v>528</v>
      </c>
      <c r="I246" s="19" t="s">
        <v>440</v>
      </c>
      <c r="J246" s="19" t="s">
        <v>1</v>
      </c>
      <c r="K246" s="21">
        <v>264</v>
      </c>
      <c r="L246" s="22">
        <v>0</v>
      </c>
      <c r="M246" s="22">
        <v>0</v>
      </c>
      <c r="N246" s="22">
        <v>0</v>
      </c>
      <c r="O246" s="56">
        <f t="shared" si="8"/>
        <v>0</v>
      </c>
    </row>
    <row r="247" spans="1:17" ht="22.5" customHeight="1" x14ac:dyDescent="0.25">
      <c r="B247" s="194"/>
      <c r="C247" s="203"/>
      <c r="D247" s="25"/>
      <c r="E247" s="204"/>
      <c r="F247" s="19" t="s">
        <v>338</v>
      </c>
      <c r="G247" s="194"/>
      <c r="H247" s="199"/>
      <c r="I247" s="19" t="s">
        <v>538</v>
      </c>
      <c r="J247" s="19" t="s">
        <v>10</v>
      </c>
      <c r="K247" s="21">
        <v>264</v>
      </c>
      <c r="L247" s="22">
        <v>0</v>
      </c>
      <c r="M247" s="22">
        <v>0</v>
      </c>
      <c r="N247" s="22">
        <v>0</v>
      </c>
      <c r="O247" s="56">
        <f t="shared" si="8"/>
        <v>0</v>
      </c>
    </row>
    <row r="248" spans="1:17" ht="26.25" customHeight="1" x14ac:dyDescent="0.25">
      <c r="B248" s="19">
        <v>3</v>
      </c>
      <c r="C248" s="162" t="s">
        <v>988</v>
      </c>
      <c r="D248" s="134"/>
      <c r="E248" s="19" t="s">
        <v>548</v>
      </c>
      <c r="F248" s="19" t="s">
        <v>361</v>
      </c>
      <c r="G248" s="19"/>
      <c r="H248" s="20">
        <v>6429.2</v>
      </c>
      <c r="I248" s="19" t="s">
        <v>539</v>
      </c>
      <c r="J248" s="19" t="s">
        <v>1</v>
      </c>
      <c r="K248" s="21">
        <v>2670.82</v>
      </c>
      <c r="L248" s="22">
        <v>0</v>
      </c>
      <c r="M248" s="22">
        <v>0</v>
      </c>
      <c r="N248" s="22">
        <v>0</v>
      </c>
      <c r="O248" s="56">
        <f t="shared" si="8"/>
        <v>0</v>
      </c>
    </row>
    <row r="249" spans="1:17" ht="20.25" customHeight="1" x14ac:dyDescent="0.25">
      <c r="B249" s="19">
        <v>4</v>
      </c>
      <c r="C249" s="163" t="s">
        <v>989</v>
      </c>
      <c r="D249" s="134">
        <v>35401</v>
      </c>
      <c r="E249" s="19" t="s">
        <v>548</v>
      </c>
      <c r="F249" s="19" t="s">
        <v>370</v>
      </c>
      <c r="G249" s="19"/>
      <c r="H249" s="20">
        <v>708.95</v>
      </c>
      <c r="I249" s="19" t="s">
        <v>540</v>
      </c>
      <c r="J249" s="19" t="s">
        <v>1</v>
      </c>
      <c r="K249" s="21">
        <v>671.47</v>
      </c>
      <c r="L249" s="22">
        <v>0</v>
      </c>
      <c r="M249" s="22">
        <v>0</v>
      </c>
      <c r="N249" s="22">
        <v>0</v>
      </c>
      <c r="O249" s="56">
        <f t="shared" si="8"/>
        <v>0</v>
      </c>
    </row>
    <row r="250" spans="1:17" ht="26.25" customHeight="1" x14ac:dyDescent="0.25">
      <c r="B250" s="19">
        <v>5</v>
      </c>
      <c r="C250" s="35" t="s">
        <v>990</v>
      </c>
      <c r="D250" s="19"/>
      <c r="E250" s="19" t="s">
        <v>548</v>
      </c>
      <c r="F250" s="19" t="s">
        <v>360</v>
      </c>
      <c r="G250" s="19"/>
      <c r="H250" s="20">
        <v>2500</v>
      </c>
      <c r="I250" s="19" t="s">
        <v>541</v>
      </c>
      <c r="J250" s="19" t="s">
        <v>1</v>
      </c>
      <c r="K250" s="21">
        <v>2167.54</v>
      </c>
      <c r="L250" s="22">
        <v>0</v>
      </c>
      <c r="M250" s="22">
        <v>0</v>
      </c>
      <c r="N250" s="22">
        <v>0</v>
      </c>
      <c r="O250" s="56">
        <f t="shared" si="8"/>
        <v>0</v>
      </c>
    </row>
    <row r="251" spans="1:17" ht="39" customHeight="1" x14ac:dyDescent="0.25">
      <c r="B251" s="19">
        <v>6</v>
      </c>
      <c r="C251" s="35" t="s">
        <v>991</v>
      </c>
      <c r="D251" s="19"/>
      <c r="E251" s="19" t="s">
        <v>548</v>
      </c>
      <c r="F251" s="19" t="s">
        <v>371</v>
      </c>
      <c r="G251" s="19" t="s">
        <v>899</v>
      </c>
      <c r="H251" s="20">
        <v>4198</v>
      </c>
      <c r="I251" s="19" t="s">
        <v>542</v>
      </c>
      <c r="J251" s="19" t="s">
        <v>1</v>
      </c>
      <c r="K251" s="21">
        <v>3954</v>
      </c>
      <c r="L251" s="22">
        <v>0</v>
      </c>
      <c r="M251" s="22">
        <v>0</v>
      </c>
      <c r="N251" s="22">
        <v>0</v>
      </c>
      <c r="O251" s="56">
        <f t="shared" si="8"/>
        <v>0</v>
      </c>
    </row>
    <row r="252" spans="1:17" ht="33.75" x14ac:dyDescent="0.25">
      <c r="B252" s="19">
        <v>7</v>
      </c>
      <c r="C252" s="35" t="s">
        <v>1031</v>
      </c>
      <c r="D252" s="19"/>
      <c r="E252" s="19" t="s">
        <v>548</v>
      </c>
      <c r="F252" s="19" t="s">
        <v>219</v>
      </c>
      <c r="G252" s="19" t="s">
        <v>899</v>
      </c>
      <c r="H252" s="20">
        <v>1349.89</v>
      </c>
      <c r="I252" s="19" t="s">
        <v>543</v>
      </c>
      <c r="J252" s="19" t="s">
        <v>1</v>
      </c>
      <c r="K252" s="21">
        <v>1349.89</v>
      </c>
      <c r="L252" s="22">
        <v>0</v>
      </c>
      <c r="M252" s="22">
        <v>0</v>
      </c>
      <c r="N252" s="22">
        <v>0</v>
      </c>
      <c r="O252" s="56">
        <f t="shared" si="8"/>
        <v>0</v>
      </c>
    </row>
    <row r="253" spans="1:17" ht="26.25" customHeight="1" x14ac:dyDescent="0.25">
      <c r="B253" s="19">
        <v>8</v>
      </c>
      <c r="C253" s="35" t="s">
        <v>992</v>
      </c>
      <c r="D253" s="19"/>
      <c r="E253" s="19" t="s">
        <v>548</v>
      </c>
      <c r="F253" s="19" t="s">
        <v>226</v>
      </c>
      <c r="G253" s="19" t="s">
        <v>899</v>
      </c>
      <c r="H253" s="20">
        <v>1578.64</v>
      </c>
      <c r="I253" s="19" t="s">
        <v>544</v>
      </c>
      <c r="J253" s="19" t="s">
        <v>1</v>
      </c>
      <c r="K253" s="21">
        <v>1578.64</v>
      </c>
      <c r="L253" s="22">
        <v>0</v>
      </c>
      <c r="M253" s="22">
        <v>-6.6657159418275908E-3</v>
      </c>
      <c r="N253" s="22">
        <v>6.6657159418275908E-3</v>
      </c>
      <c r="O253" s="56">
        <f t="shared" si="8"/>
        <v>0</v>
      </c>
    </row>
    <row r="254" spans="1:17" ht="38.25" customHeight="1" x14ac:dyDescent="0.25">
      <c r="B254" s="19">
        <v>9</v>
      </c>
      <c r="C254" s="35" t="s">
        <v>993</v>
      </c>
      <c r="D254" s="19"/>
      <c r="E254" s="19" t="s">
        <v>548</v>
      </c>
      <c r="F254" s="19" t="s">
        <v>228</v>
      </c>
      <c r="G254" s="19"/>
      <c r="H254" s="20">
        <v>1348.8</v>
      </c>
      <c r="I254" s="19" t="s">
        <v>545</v>
      </c>
      <c r="J254" s="19" t="s">
        <v>1</v>
      </c>
      <c r="K254" s="21">
        <v>1348.8</v>
      </c>
      <c r="L254" s="22">
        <v>94416000</v>
      </c>
      <c r="M254" s="22">
        <v>71271844.516724348</v>
      </c>
      <c r="N254" s="22">
        <v>12390946.072316758</v>
      </c>
      <c r="O254" s="56">
        <f t="shared" si="8"/>
        <v>178078790.58904111</v>
      </c>
    </row>
    <row r="255" spans="1:17" ht="45" x14ac:dyDescent="0.25">
      <c r="B255" s="19">
        <v>10</v>
      </c>
      <c r="C255" s="35" t="s">
        <v>1007</v>
      </c>
      <c r="D255" s="19"/>
      <c r="E255" s="19" t="s">
        <v>548</v>
      </c>
      <c r="F255" s="19" t="s">
        <v>229</v>
      </c>
      <c r="G255" s="19" t="s">
        <v>899</v>
      </c>
      <c r="H255" s="20">
        <v>1114.82</v>
      </c>
      <c r="I255" s="19" t="s">
        <v>546</v>
      </c>
      <c r="J255" s="19" t="s">
        <v>1</v>
      </c>
      <c r="K255" s="21">
        <v>1114.82</v>
      </c>
      <c r="L255" s="22">
        <v>0</v>
      </c>
      <c r="M255" s="22">
        <v>0</v>
      </c>
      <c r="N255" s="22">
        <v>0</v>
      </c>
      <c r="O255" s="56">
        <f t="shared" si="8"/>
        <v>0</v>
      </c>
    </row>
    <row r="256" spans="1:17" ht="38.25" customHeight="1" x14ac:dyDescent="0.25">
      <c r="B256" s="19">
        <v>11</v>
      </c>
      <c r="C256" s="35" t="s">
        <v>1082</v>
      </c>
      <c r="D256" s="19">
        <v>51901</v>
      </c>
      <c r="E256" s="19" t="s">
        <v>548</v>
      </c>
      <c r="F256" s="19" t="s">
        <v>235</v>
      </c>
      <c r="G256" s="19" t="s">
        <v>899</v>
      </c>
      <c r="H256" s="20">
        <v>4409.2700000000004</v>
      </c>
      <c r="I256" s="19" t="s">
        <v>547</v>
      </c>
      <c r="J256" s="19" t="s">
        <v>1</v>
      </c>
      <c r="K256" s="21">
        <v>4409.2700000000004</v>
      </c>
      <c r="L256" s="22">
        <v>0.36356163769960403</v>
      </c>
      <c r="M256" s="22">
        <v>0</v>
      </c>
      <c r="N256" s="22">
        <v>0</v>
      </c>
      <c r="O256" s="56">
        <f t="shared" si="8"/>
        <v>0.36356163769960403</v>
      </c>
    </row>
    <row r="257" spans="1:17" ht="22.5" customHeight="1" x14ac:dyDescent="0.25">
      <c r="B257" s="192">
        <v>12</v>
      </c>
      <c r="C257" s="202" t="s">
        <v>1032</v>
      </c>
      <c r="D257" s="192"/>
      <c r="E257" s="192" t="s">
        <v>548</v>
      </c>
      <c r="F257" s="19" t="s">
        <v>245</v>
      </c>
      <c r="G257" s="192"/>
      <c r="H257" s="198">
        <v>2118.88</v>
      </c>
      <c r="I257" s="23">
        <v>42391</v>
      </c>
      <c r="J257" s="19" t="s">
        <v>1</v>
      </c>
      <c r="K257" s="21">
        <v>1059.0899999999999</v>
      </c>
      <c r="L257" s="22">
        <v>0</v>
      </c>
      <c r="M257" s="22">
        <v>0</v>
      </c>
      <c r="N257" s="22">
        <v>0</v>
      </c>
      <c r="O257" s="56">
        <f t="shared" si="8"/>
        <v>0</v>
      </c>
    </row>
    <row r="258" spans="1:17" ht="22.5" customHeight="1" x14ac:dyDescent="0.25">
      <c r="B258" s="193"/>
      <c r="C258" s="215"/>
      <c r="D258" s="194"/>
      <c r="E258" s="193"/>
      <c r="F258" s="19" t="s">
        <v>246</v>
      </c>
      <c r="G258" s="194"/>
      <c r="H258" s="199"/>
      <c r="I258" s="23">
        <v>42523</v>
      </c>
      <c r="J258" s="19" t="s">
        <v>10</v>
      </c>
      <c r="K258" s="21">
        <v>1059.79</v>
      </c>
      <c r="L258" s="22">
        <v>0.17828767187893391</v>
      </c>
      <c r="M258" s="22">
        <v>0</v>
      </c>
      <c r="N258" s="22">
        <v>0</v>
      </c>
      <c r="O258" s="56">
        <f t="shared" si="8"/>
        <v>0.17828767187893391</v>
      </c>
    </row>
    <row r="259" spans="1:17" ht="22.5" customHeight="1" x14ac:dyDescent="0.25">
      <c r="B259" s="204">
        <v>13</v>
      </c>
      <c r="C259" s="195" t="s">
        <v>994</v>
      </c>
      <c r="D259" s="247" t="s">
        <v>1024</v>
      </c>
      <c r="E259" s="204" t="s">
        <v>548</v>
      </c>
      <c r="F259" s="19" t="s">
        <v>261</v>
      </c>
      <c r="G259" s="192" t="s">
        <v>899</v>
      </c>
      <c r="H259" s="20">
        <v>3040.24</v>
      </c>
      <c r="I259" s="23">
        <v>42825</v>
      </c>
      <c r="J259" s="19" t="s">
        <v>1</v>
      </c>
      <c r="K259" s="21">
        <v>480.06</v>
      </c>
      <c r="L259" s="22">
        <v>0</v>
      </c>
      <c r="M259" s="22">
        <v>0</v>
      </c>
      <c r="N259" s="22">
        <v>0</v>
      </c>
      <c r="O259" s="56">
        <f t="shared" si="8"/>
        <v>0</v>
      </c>
    </row>
    <row r="260" spans="1:17" ht="22.5" customHeight="1" x14ac:dyDescent="0.25">
      <c r="B260" s="204"/>
      <c r="C260" s="197"/>
      <c r="D260" s="248"/>
      <c r="E260" s="204"/>
      <c r="F260" s="19" t="s">
        <v>262</v>
      </c>
      <c r="G260" s="194"/>
      <c r="H260" s="20">
        <v>3040.24</v>
      </c>
      <c r="I260" s="23">
        <v>42951</v>
      </c>
      <c r="J260" s="19" t="s">
        <v>10</v>
      </c>
      <c r="K260" s="21">
        <v>2560.1799999999998</v>
      </c>
      <c r="L260" s="22">
        <v>0</v>
      </c>
      <c r="M260" s="22">
        <v>-2.8809457772398651E-4</v>
      </c>
      <c r="N260" s="22">
        <v>2.8809457772398651E-4</v>
      </c>
      <c r="O260" s="56">
        <f t="shared" si="8"/>
        <v>0</v>
      </c>
    </row>
    <row r="261" spans="1:17" ht="39" customHeight="1" x14ac:dyDescent="0.25">
      <c r="B261" s="57">
        <v>14</v>
      </c>
      <c r="C261" s="35" t="s">
        <v>1004</v>
      </c>
      <c r="D261" s="19">
        <v>59901</v>
      </c>
      <c r="E261" s="19" t="s">
        <v>548</v>
      </c>
      <c r="F261" s="19" t="s">
        <v>263</v>
      </c>
      <c r="G261" s="131"/>
      <c r="H261" s="21">
        <v>3203.64</v>
      </c>
      <c r="I261" s="23">
        <v>42985</v>
      </c>
      <c r="J261" s="19" t="s">
        <v>1</v>
      </c>
      <c r="K261" s="21">
        <v>3203.64</v>
      </c>
      <c r="L261" s="22">
        <v>10027.367123283446</v>
      </c>
      <c r="M261" s="22">
        <v>45.143307637473491</v>
      </c>
      <c r="N261" s="22">
        <v>42.856692362526509</v>
      </c>
      <c r="O261" s="56">
        <f t="shared" si="8"/>
        <v>10115.367123283446</v>
      </c>
    </row>
    <row r="262" spans="1:17" ht="28.5" customHeight="1" x14ac:dyDescent="0.25">
      <c r="B262" s="192">
        <v>15</v>
      </c>
      <c r="C262" s="211" t="s">
        <v>1020</v>
      </c>
      <c r="D262" s="22"/>
      <c r="E262" s="19" t="s">
        <v>548</v>
      </c>
      <c r="F262" s="19" t="s">
        <v>264</v>
      </c>
      <c r="G262" s="19"/>
      <c r="H262" s="190">
        <v>1830</v>
      </c>
      <c r="I262" s="23">
        <v>42990</v>
      </c>
      <c r="J262" s="19" t="s">
        <v>1</v>
      </c>
      <c r="K262" s="21">
        <v>565.07000000000005</v>
      </c>
      <c r="L262" s="22">
        <v>11301441.199999999</v>
      </c>
      <c r="M262" s="22">
        <v>4670466.6237081634</v>
      </c>
      <c r="N262" s="22">
        <v>350547.25211512356</v>
      </c>
      <c r="O262" s="56">
        <f t="shared" si="8"/>
        <v>16322455.075823285</v>
      </c>
    </row>
    <row r="263" spans="1:17" ht="28.5" customHeight="1" x14ac:dyDescent="0.25">
      <c r="B263" s="194"/>
      <c r="C263" s="212"/>
      <c r="D263" s="25"/>
      <c r="E263" s="57" t="s">
        <v>548</v>
      </c>
      <c r="F263" s="19" t="s">
        <v>1042</v>
      </c>
      <c r="G263" s="25"/>
      <c r="H263" s="191"/>
      <c r="I263" s="23">
        <v>43060</v>
      </c>
      <c r="J263" s="19" t="s">
        <v>10</v>
      </c>
      <c r="K263" s="21">
        <v>1264.93</v>
      </c>
      <c r="L263" s="22">
        <v>25898438.133799925</v>
      </c>
      <c r="M263" s="22">
        <v>10527168.590518164</v>
      </c>
      <c r="N263" s="22">
        <v>546763.30935170024</v>
      </c>
      <c r="O263" s="56">
        <f t="shared" si="8"/>
        <v>36972370.033669785</v>
      </c>
    </row>
    <row r="264" spans="1:17" ht="25.5" customHeight="1" x14ac:dyDescent="0.25">
      <c r="B264" s="192">
        <v>16</v>
      </c>
      <c r="C264" s="195" t="s">
        <v>995</v>
      </c>
      <c r="D264" s="240">
        <v>46301</v>
      </c>
      <c r="E264" s="192" t="s">
        <v>548</v>
      </c>
      <c r="F264" s="19" t="s">
        <v>267</v>
      </c>
      <c r="G264" s="192" t="s">
        <v>899</v>
      </c>
      <c r="H264" s="198">
        <v>2216.7199999999998</v>
      </c>
      <c r="I264" s="23" t="s">
        <v>726</v>
      </c>
      <c r="J264" s="19" t="s">
        <v>1</v>
      </c>
      <c r="K264" s="21">
        <v>1856.18</v>
      </c>
      <c r="L264" s="22">
        <v>0</v>
      </c>
      <c r="M264" s="22">
        <v>0</v>
      </c>
      <c r="N264" s="22">
        <v>0</v>
      </c>
      <c r="O264" s="56">
        <f t="shared" si="8"/>
        <v>0</v>
      </c>
    </row>
    <row r="265" spans="1:17" ht="25.5" customHeight="1" x14ac:dyDescent="0.25">
      <c r="B265" s="194"/>
      <c r="C265" s="197"/>
      <c r="D265" s="241"/>
      <c r="E265" s="194"/>
      <c r="F265" s="19" t="s">
        <v>268</v>
      </c>
      <c r="G265" s="194"/>
      <c r="H265" s="199"/>
      <c r="I265" s="23" t="s">
        <v>725</v>
      </c>
      <c r="J265" s="19" t="s">
        <v>10</v>
      </c>
      <c r="K265" s="21">
        <v>360.54</v>
      </c>
      <c r="L265" s="22">
        <v>0</v>
      </c>
      <c r="M265" s="22">
        <v>0</v>
      </c>
      <c r="N265" s="22">
        <v>0</v>
      </c>
      <c r="O265" s="56">
        <f t="shared" si="8"/>
        <v>0</v>
      </c>
    </row>
    <row r="266" spans="1:17" ht="22.5" customHeight="1" x14ac:dyDescent="0.25">
      <c r="B266" s="192">
        <v>17</v>
      </c>
      <c r="C266" s="195" t="s">
        <v>1073</v>
      </c>
      <c r="D266" s="135"/>
      <c r="E266" s="192" t="s">
        <v>548</v>
      </c>
      <c r="F266" s="19" t="s">
        <v>269</v>
      </c>
      <c r="G266" s="57"/>
      <c r="H266" s="198">
        <v>2268.85</v>
      </c>
      <c r="I266" s="23" t="s">
        <v>1074</v>
      </c>
      <c r="J266" s="19" t="s">
        <v>1</v>
      </c>
      <c r="K266" s="21">
        <v>1426.46</v>
      </c>
      <c r="L266" s="22">
        <v>0</v>
      </c>
      <c r="M266" s="22">
        <v>0</v>
      </c>
      <c r="N266" s="22">
        <v>0</v>
      </c>
      <c r="O266" s="56">
        <f>SUM(L266:N266)</f>
        <v>0</v>
      </c>
    </row>
    <row r="267" spans="1:17" ht="22.5" customHeight="1" x14ac:dyDescent="0.25">
      <c r="B267" s="194"/>
      <c r="C267" s="197"/>
      <c r="D267" s="137"/>
      <c r="E267" s="194"/>
      <c r="F267" s="19" t="s">
        <v>270</v>
      </c>
      <c r="G267" s="25"/>
      <c r="H267" s="199"/>
      <c r="I267" s="23" t="s">
        <v>686</v>
      </c>
      <c r="J267" s="19" t="s">
        <v>10</v>
      </c>
      <c r="K267" s="21">
        <v>842.39</v>
      </c>
      <c r="L267" s="22">
        <v>0</v>
      </c>
      <c r="M267" s="22">
        <v>0</v>
      </c>
      <c r="N267" s="22">
        <v>0</v>
      </c>
      <c r="O267" s="56">
        <f>SUM(L267:N267)</f>
        <v>0</v>
      </c>
    </row>
    <row r="268" spans="1:17" ht="22.5" customHeight="1" x14ac:dyDescent="0.25">
      <c r="B268" s="192">
        <v>18</v>
      </c>
      <c r="C268" s="200" t="s">
        <v>1075</v>
      </c>
      <c r="D268" s="135"/>
      <c r="E268" s="192" t="s">
        <v>548</v>
      </c>
      <c r="F268" s="19" t="s">
        <v>274</v>
      </c>
      <c r="G268" s="19"/>
      <c r="H268" s="20" t="s">
        <v>743</v>
      </c>
      <c r="I268" s="23" t="s">
        <v>720</v>
      </c>
      <c r="J268" s="19" t="s">
        <v>1</v>
      </c>
      <c r="K268" s="21">
        <v>624.28</v>
      </c>
      <c r="L268" s="22">
        <v>0</v>
      </c>
      <c r="M268" s="22">
        <v>0</v>
      </c>
      <c r="N268" s="22">
        <v>0</v>
      </c>
      <c r="O268" s="56">
        <f>SUM(L268:N268)</f>
        <v>0</v>
      </c>
    </row>
    <row r="269" spans="1:17" ht="22.5" customHeight="1" x14ac:dyDescent="0.25">
      <c r="B269" s="194"/>
      <c r="C269" s="201"/>
      <c r="D269" s="137"/>
      <c r="E269" s="194"/>
      <c r="F269" s="19" t="s">
        <v>275</v>
      </c>
      <c r="G269" s="19"/>
      <c r="H269" s="20" t="s">
        <v>743</v>
      </c>
      <c r="I269" s="23" t="s">
        <v>1076</v>
      </c>
      <c r="J269" s="19" t="s">
        <v>10</v>
      </c>
      <c r="K269" s="21">
        <v>118.79</v>
      </c>
      <c r="L269" s="22">
        <v>0</v>
      </c>
      <c r="M269" s="22">
        <v>0</v>
      </c>
      <c r="N269" s="22">
        <v>0</v>
      </c>
      <c r="O269" s="56">
        <f>SUM(L269:N269)</f>
        <v>0</v>
      </c>
    </row>
    <row r="270" spans="1:17" ht="12" thickBot="1" x14ac:dyDescent="0.3"/>
    <row r="271" spans="1:17" s="2" customFormat="1" ht="22.5" customHeight="1" thickBot="1" x14ac:dyDescent="0.3">
      <c r="A271" s="1"/>
      <c r="C271" s="2">
        <v>18</v>
      </c>
      <c r="E271" s="218" t="s">
        <v>548</v>
      </c>
      <c r="F271" s="219"/>
      <c r="G271" s="59" t="s">
        <v>905</v>
      </c>
      <c r="H271" s="222" t="s">
        <v>4</v>
      </c>
      <c r="I271" s="223"/>
      <c r="J271" s="224"/>
      <c r="K271" s="59" t="s">
        <v>905</v>
      </c>
      <c r="L271" s="87">
        <f>SUM(L244:L270)</f>
        <v>245838030.76332051</v>
      </c>
      <c r="M271" s="87">
        <f>SUM(M244:M270)</f>
        <v>358593283.63446707</v>
      </c>
      <c r="N271" s="87">
        <f>SUM(N244:N270)</f>
        <v>261976765.77136314</v>
      </c>
      <c r="O271" s="87">
        <f>SUM(O244:O270)</f>
        <v>866408080.16915059</v>
      </c>
      <c r="P271" s="188">
        <f>SUM(L271:N271)</f>
        <v>866408080.16915071</v>
      </c>
      <c r="Q271" s="189" t="b">
        <f>O271=P271</f>
        <v>1</v>
      </c>
    </row>
    <row r="272" spans="1:17" x14ac:dyDescent="0.25">
      <c r="C272" s="4" t="s">
        <v>1105</v>
      </c>
      <c r="M272" s="78">
        <f>SUM(M271:N271)</f>
        <v>620570049.40583014</v>
      </c>
    </row>
    <row r="273" spans="1:17" x14ac:dyDescent="0.25"/>
    <row r="274" spans="1:17" x14ac:dyDescent="0.25"/>
    <row r="275" spans="1:17" ht="12" thickBot="1" x14ac:dyDescent="0.3"/>
    <row r="276" spans="1:17" s="2" customFormat="1" ht="28.5" customHeight="1" thickBot="1" x14ac:dyDescent="0.3">
      <c r="A276" s="1"/>
      <c r="B276" s="121" t="s">
        <v>417</v>
      </c>
      <c r="C276" s="122" t="s">
        <v>418</v>
      </c>
      <c r="D276" s="121" t="s">
        <v>996</v>
      </c>
      <c r="E276" s="122" t="s">
        <v>419</v>
      </c>
      <c r="F276" s="121" t="s">
        <v>420</v>
      </c>
      <c r="G276" s="150" t="s">
        <v>1006</v>
      </c>
      <c r="H276" s="123" t="s">
        <v>421</v>
      </c>
      <c r="I276" s="121" t="s">
        <v>422</v>
      </c>
      <c r="J276" s="121" t="s">
        <v>423</v>
      </c>
      <c r="K276" s="121" t="s">
        <v>424</v>
      </c>
      <c r="L276" s="124" t="s">
        <v>425</v>
      </c>
      <c r="M276" s="124" t="s">
        <v>3</v>
      </c>
      <c r="N276" s="124" t="s">
        <v>5</v>
      </c>
      <c r="O276" s="124" t="s">
        <v>426</v>
      </c>
      <c r="P276" s="171"/>
      <c r="Q276" s="171"/>
    </row>
    <row r="277" spans="1:17" s="2" customFormat="1" ht="15.75" customHeight="1" x14ac:dyDescent="0.25">
      <c r="A277" s="1"/>
      <c r="B277" s="205" t="s">
        <v>743</v>
      </c>
      <c r="C277" s="206"/>
      <c r="D277" s="206"/>
      <c r="E277" s="206"/>
      <c r="F277" s="206"/>
      <c r="G277" s="207"/>
      <c r="H277" s="50" t="s">
        <v>427</v>
      </c>
      <c r="I277" s="243" t="s">
        <v>743</v>
      </c>
      <c r="J277" s="244"/>
      <c r="K277" s="51" t="s">
        <v>427</v>
      </c>
      <c r="L277" s="167"/>
      <c r="M277" s="168"/>
      <c r="N277" s="168"/>
      <c r="O277" s="169" t="s">
        <v>680</v>
      </c>
      <c r="P277" s="171"/>
      <c r="Q277" s="171"/>
    </row>
    <row r="278" spans="1:17" ht="22.5" x14ac:dyDescent="0.25">
      <c r="B278" s="19">
        <v>1</v>
      </c>
      <c r="C278" s="35" t="s">
        <v>868</v>
      </c>
      <c r="D278" s="19"/>
      <c r="E278" s="19" t="s">
        <v>550</v>
      </c>
      <c r="F278" s="19" t="s">
        <v>232</v>
      </c>
      <c r="G278" s="19"/>
      <c r="H278" s="20">
        <v>376.4</v>
      </c>
      <c r="I278" s="19" t="s">
        <v>502</v>
      </c>
      <c r="J278" s="19" t="s">
        <v>1</v>
      </c>
      <c r="K278" s="21">
        <v>376.4</v>
      </c>
      <c r="L278" s="27">
        <v>33876000.000000015</v>
      </c>
      <c r="M278" s="27">
        <v>27066452.789983857</v>
      </c>
      <c r="N278" s="27">
        <v>5500213.7031668229</v>
      </c>
      <c r="O278" s="56">
        <f>SUM(L278:N278)</f>
        <v>66442666.493150689</v>
      </c>
    </row>
    <row r="279" spans="1:17" ht="12" thickBot="1" x14ac:dyDescent="0.3">
      <c r="C279" s="8"/>
      <c r="K279" s="7"/>
    </row>
    <row r="280" spans="1:17" s="2" customFormat="1" ht="22.5" customHeight="1" thickBot="1" x14ac:dyDescent="0.3">
      <c r="A280" s="1"/>
      <c r="C280" s="2">
        <v>1</v>
      </c>
      <c r="E280" s="218" t="s">
        <v>550</v>
      </c>
      <c r="F280" s="219"/>
      <c r="G280" s="59" t="s">
        <v>905</v>
      </c>
      <c r="H280" s="222" t="s">
        <v>4</v>
      </c>
      <c r="I280" s="223"/>
      <c r="J280" s="224"/>
      <c r="K280" s="59" t="s">
        <v>905</v>
      </c>
      <c r="L280" s="87">
        <f>SUM(L278:L279)</f>
        <v>33876000.000000015</v>
      </c>
      <c r="M280" s="87">
        <f>SUM(M278:M279)</f>
        <v>27066452.789983857</v>
      </c>
      <c r="N280" s="87">
        <f>SUM(N278:N279)</f>
        <v>5500213.7031668229</v>
      </c>
      <c r="O280" s="87">
        <f>SUM(O278:O279)</f>
        <v>66442666.493150689</v>
      </c>
      <c r="P280" s="188">
        <f>SUM(L280:N280)</f>
        <v>66442666.493150689</v>
      </c>
      <c r="Q280" s="189" t="b">
        <f>O280=P280</f>
        <v>1</v>
      </c>
    </row>
    <row r="281" spans="1:17" hidden="1" x14ac:dyDescent="0.25">
      <c r="M281" s="78">
        <f>SUM(M280+N280)</f>
        <v>32566666.493150681</v>
      </c>
    </row>
    <row r="282" spans="1:17" x14ac:dyDescent="0.25">
      <c r="C282" s="4" t="s">
        <v>1107</v>
      </c>
      <c r="M282" s="78">
        <f>SUM(M281:N281)</f>
        <v>32566666.493150681</v>
      </c>
    </row>
    <row r="283" spans="1:17" x14ac:dyDescent="0.25">
      <c r="M283" s="78"/>
    </row>
    <row r="284" spans="1:17" x14ac:dyDescent="0.25">
      <c r="M284" s="78"/>
    </row>
    <row r="285" spans="1:17" ht="12" thickBot="1" x14ac:dyDescent="0.3"/>
    <row r="286" spans="1:17" s="2" customFormat="1" ht="22.5" customHeight="1" thickBot="1" x14ac:dyDescent="0.3">
      <c r="A286" s="1"/>
      <c r="C286" s="231" t="s">
        <v>999</v>
      </c>
      <c r="D286" s="232"/>
      <c r="E286" s="233"/>
      <c r="F286" s="234"/>
      <c r="G286" s="1"/>
      <c r="H286" s="218" t="s">
        <v>619</v>
      </c>
      <c r="I286" s="239"/>
      <c r="J286" s="219"/>
      <c r="K286" s="59" t="s">
        <v>905</v>
      </c>
      <c r="L286" s="87">
        <f>SUM(L94+L130+L144+L158+L169+L185+L205+L224+L237+L271+L280)</f>
        <v>5493147290.4520702</v>
      </c>
      <c r="M286" s="87">
        <f>SUM(M94+M130+M144+M158+M169+M185+M205+M224+M237+M271+M280)</f>
        <v>8790394094.028038</v>
      </c>
      <c r="N286" s="87">
        <f>SUM(N94+N130+N144+N158+N169+N185+N205+N224+N237+N271+N280)</f>
        <v>6156748336.7719793</v>
      </c>
      <c r="O286" s="87">
        <f>SUM(L286+M287)</f>
        <v>20440289721.25209</v>
      </c>
      <c r="P286" s="171"/>
      <c r="Q286" s="171"/>
    </row>
    <row r="287" spans="1:17" ht="22.5" customHeight="1" thickBot="1" x14ac:dyDescent="0.3">
      <c r="C287" s="235"/>
      <c r="D287" s="236"/>
      <c r="E287" s="237"/>
      <c r="F287" s="238"/>
      <c r="H287" s="218" t="s">
        <v>679</v>
      </c>
      <c r="I287" s="239"/>
      <c r="J287" s="219"/>
      <c r="K287" s="229" t="s">
        <v>905</v>
      </c>
      <c r="L287" s="230"/>
      <c r="M287" s="88">
        <f>SUM(M286+N286)</f>
        <v>14947142430.800018</v>
      </c>
      <c r="N287" s="89"/>
      <c r="O287" s="81" t="s">
        <v>743</v>
      </c>
    </row>
    <row r="288" spans="1:17" x14ac:dyDescent="0.25"/>
    <row r="289" spans="3:3" x14ac:dyDescent="0.25">
      <c r="C289" s="4">
        <f>SUM(C280,C271,C237,C224,C205,C185,C169,C158,C144,C130,C94)</f>
        <v>120</v>
      </c>
    </row>
    <row r="290" spans="3:3" x14ac:dyDescent="0.25">
      <c r="C290" s="4">
        <f>1+4+3+5+4+4+2+3+2+12+31</f>
        <v>71</v>
      </c>
    </row>
    <row r="291" spans="3:3" x14ac:dyDescent="0.25"/>
    <row r="292" spans="3:3" x14ac:dyDescent="0.25"/>
    <row r="293" spans="3:3" x14ac:dyDescent="0.25"/>
  </sheetData>
  <mergeCells count="379">
    <mergeCell ref="B259:B260"/>
    <mergeCell ref="C259:C260"/>
    <mergeCell ref="E259:E260"/>
    <mergeCell ref="D257:D258"/>
    <mergeCell ref="D259:D260"/>
    <mergeCell ref="E271:F271"/>
    <mergeCell ref="H271:J271"/>
    <mergeCell ref="I243:J243"/>
    <mergeCell ref="B104:B105"/>
    <mergeCell ref="B257:B258"/>
    <mergeCell ref="H264:H265"/>
    <mergeCell ref="H196:H197"/>
    <mergeCell ref="B264:B265"/>
    <mergeCell ref="E192:E193"/>
    <mergeCell ref="H138:H139"/>
    <mergeCell ref="H140:H141"/>
    <mergeCell ref="H124:H125"/>
    <mergeCell ref="H176:H177"/>
    <mergeCell ref="H120:H121"/>
    <mergeCell ref="H122:H123"/>
    <mergeCell ref="H192:H193"/>
    <mergeCell ref="H169:J169"/>
    <mergeCell ref="H224:J224"/>
    <mergeCell ref="B244:B245"/>
    <mergeCell ref="H237:J237"/>
    <mergeCell ref="E224:F224"/>
    <mergeCell ref="H31:H32"/>
    <mergeCell ref="B211:G211"/>
    <mergeCell ref="H158:J158"/>
    <mergeCell ref="B137:B139"/>
    <mergeCell ref="E122:E123"/>
    <mergeCell ref="H117:H119"/>
    <mergeCell ref="G138:G139"/>
    <mergeCell ref="H101:H102"/>
    <mergeCell ref="H84:H85"/>
    <mergeCell ref="E124:E125"/>
    <mergeCell ref="B136:G136"/>
    <mergeCell ref="B150:G150"/>
    <mergeCell ref="B164:G164"/>
    <mergeCell ref="B175:G175"/>
    <mergeCell ref="B191:G191"/>
    <mergeCell ref="H179:H181"/>
    <mergeCell ref="H165:H166"/>
    <mergeCell ref="H52:H53"/>
    <mergeCell ref="H54:H55"/>
    <mergeCell ref="H144:J144"/>
    <mergeCell ref="H91:H92"/>
    <mergeCell ref="H86:H87"/>
    <mergeCell ref="H15:H16"/>
    <mergeCell ref="B111:B112"/>
    <mergeCell ref="B200:B201"/>
    <mergeCell ref="D176:D177"/>
    <mergeCell ref="C21:C22"/>
    <mergeCell ref="B23:B24"/>
    <mergeCell ref="C23:C24"/>
    <mergeCell ref="E23:E24"/>
    <mergeCell ref="B124:B125"/>
    <mergeCell ref="C124:C125"/>
    <mergeCell ref="C26:C28"/>
    <mergeCell ref="B26:B28"/>
    <mergeCell ref="E26:E28"/>
    <mergeCell ref="H17:H18"/>
    <mergeCell ref="B120:B121"/>
    <mergeCell ref="C120:C121"/>
    <mergeCell ref="E120:E121"/>
    <mergeCell ref="H200:H201"/>
    <mergeCell ref="D21:D22"/>
    <mergeCell ref="H198:H199"/>
    <mergeCell ref="H21:H22"/>
    <mergeCell ref="B31:B32"/>
    <mergeCell ref="C31:C32"/>
    <mergeCell ref="H46:H47"/>
    <mergeCell ref="I277:J277"/>
    <mergeCell ref="I5:J5"/>
    <mergeCell ref="I100:J100"/>
    <mergeCell ref="I136:J136"/>
    <mergeCell ref="I150:J150"/>
    <mergeCell ref="I164:J164"/>
    <mergeCell ref="I175:J175"/>
    <mergeCell ref="I191:J191"/>
    <mergeCell ref="I211:J211"/>
    <mergeCell ref="I230:J230"/>
    <mergeCell ref="H205:J205"/>
    <mergeCell ref="H212:H213"/>
    <mergeCell ref="H214:H215"/>
    <mergeCell ref="H216:H217"/>
    <mergeCell ref="H218:H219"/>
    <mergeCell ref="H220:H221"/>
    <mergeCell ref="H194:H195"/>
    <mergeCell ref="H11:H12"/>
    <mergeCell ref="H19:H20"/>
    <mergeCell ref="H23:H24"/>
    <mergeCell ref="H26:H27"/>
    <mergeCell ref="H115:H116"/>
    <mergeCell ref="H130:J130"/>
    <mergeCell ref="H113:H114"/>
    <mergeCell ref="K287:L287"/>
    <mergeCell ref="C286:F287"/>
    <mergeCell ref="H286:J286"/>
    <mergeCell ref="H287:J287"/>
    <mergeCell ref="E280:F280"/>
    <mergeCell ref="H280:J280"/>
    <mergeCell ref="E202:E203"/>
    <mergeCell ref="H185:J185"/>
    <mergeCell ref="H233:H234"/>
    <mergeCell ref="C214:C215"/>
    <mergeCell ref="C218:C219"/>
    <mergeCell ref="C220:C221"/>
    <mergeCell ref="D264:D265"/>
    <mergeCell ref="E264:E265"/>
    <mergeCell ref="H257:H258"/>
    <mergeCell ref="H244:H245"/>
    <mergeCell ref="H246:H247"/>
    <mergeCell ref="C257:C258"/>
    <mergeCell ref="E257:E258"/>
    <mergeCell ref="C264:C265"/>
    <mergeCell ref="G257:G258"/>
    <mergeCell ref="G259:G260"/>
    <mergeCell ref="G264:G265"/>
    <mergeCell ref="H202:H203"/>
    <mergeCell ref="H78:H79"/>
    <mergeCell ref="H67:H68"/>
    <mergeCell ref="H72:H73"/>
    <mergeCell ref="H104:H105"/>
    <mergeCell ref="C106:C108"/>
    <mergeCell ref="E106:E108"/>
    <mergeCell ref="C115:C116"/>
    <mergeCell ref="G115:G116"/>
    <mergeCell ref="C113:C114"/>
    <mergeCell ref="E130:F130"/>
    <mergeCell ref="H33:H34"/>
    <mergeCell ref="H106:H108"/>
    <mergeCell ref="H111:H112"/>
    <mergeCell ref="D62:D63"/>
    <mergeCell ref="E52:E53"/>
    <mergeCell ref="E67:E68"/>
    <mergeCell ref="C78:C79"/>
    <mergeCell ref="E78:E79"/>
    <mergeCell ref="C72:C73"/>
    <mergeCell ref="E72:E73"/>
    <mergeCell ref="C44:C45"/>
    <mergeCell ref="E44:E45"/>
    <mergeCell ref="C46:C47"/>
    <mergeCell ref="E46:E47"/>
    <mergeCell ref="G64:G65"/>
    <mergeCell ref="G67:G68"/>
    <mergeCell ref="H40:H41"/>
    <mergeCell ref="H42:H43"/>
    <mergeCell ref="H44:H45"/>
    <mergeCell ref="G42:G43"/>
    <mergeCell ref="G44:G45"/>
    <mergeCell ref="G46:G47"/>
    <mergeCell ref="H74:H75"/>
    <mergeCell ref="E196:E197"/>
    <mergeCell ref="B214:B215"/>
    <mergeCell ref="G101:G102"/>
    <mergeCell ref="G106:G108"/>
    <mergeCell ref="H62:H63"/>
    <mergeCell ref="H94:J94"/>
    <mergeCell ref="H80:H81"/>
    <mergeCell ref="H82:H83"/>
    <mergeCell ref="G104:G105"/>
    <mergeCell ref="G111:G112"/>
    <mergeCell ref="G113:G114"/>
    <mergeCell ref="E169:F169"/>
    <mergeCell ref="G124:G125"/>
    <mergeCell ref="C212:C213"/>
    <mergeCell ref="B202:B203"/>
    <mergeCell ref="C198:C199"/>
    <mergeCell ref="B165:B166"/>
    <mergeCell ref="E165:E166"/>
    <mergeCell ref="E158:F158"/>
    <mergeCell ref="E117:E119"/>
    <mergeCell ref="B140:B141"/>
    <mergeCell ref="C140:C141"/>
    <mergeCell ref="G200:G201"/>
    <mergeCell ref="E137:E139"/>
    <mergeCell ref="C216:C217"/>
    <mergeCell ref="B198:B199"/>
    <mergeCell ref="B196:B197"/>
    <mergeCell ref="E185:F185"/>
    <mergeCell ref="G176:G177"/>
    <mergeCell ref="G179:G181"/>
    <mergeCell ref="G192:G193"/>
    <mergeCell ref="G194:G195"/>
    <mergeCell ref="B192:B193"/>
    <mergeCell ref="E179:E181"/>
    <mergeCell ref="C179:C181"/>
    <mergeCell ref="B179:B181"/>
    <mergeCell ref="C194:C195"/>
    <mergeCell ref="C200:C201"/>
    <mergeCell ref="C202:C203"/>
    <mergeCell ref="E200:E201"/>
    <mergeCell ref="G196:G197"/>
    <mergeCell ref="G198:G199"/>
    <mergeCell ref="C192:C193"/>
    <mergeCell ref="C176:C177"/>
    <mergeCell ref="B176:B177"/>
    <mergeCell ref="E176:E177"/>
    <mergeCell ref="E205:F205"/>
    <mergeCell ref="B212:B213"/>
    <mergeCell ref="G202:G203"/>
    <mergeCell ref="C67:C68"/>
    <mergeCell ref="E113:E114"/>
    <mergeCell ref="C74:C75"/>
    <mergeCell ref="B74:B75"/>
    <mergeCell ref="E74:E75"/>
    <mergeCell ref="C80:C81"/>
    <mergeCell ref="E80:E81"/>
    <mergeCell ref="B80:B81"/>
    <mergeCell ref="B72:B73"/>
    <mergeCell ref="B82:B83"/>
    <mergeCell ref="C111:C112"/>
    <mergeCell ref="B91:B92"/>
    <mergeCell ref="C91:C92"/>
    <mergeCell ref="E91:E92"/>
    <mergeCell ref="C82:C83"/>
    <mergeCell ref="G140:G141"/>
    <mergeCell ref="E140:E141"/>
    <mergeCell ref="G117:G119"/>
    <mergeCell ref="G120:G121"/>
    <mergeCell ref="C137:C139"/>
    <mergeCell ref="E111:E112"/>
    <mergeCell ref="G122:G123"/>
    <mergeCell ref="E194:E195"/>
    <mergeCell ref="G233:G234"/>
    <mergeCell ref="C244:C245"/>
    <mergeCell ref="E246:E247"/>
    <mergeCell ref="G244:G245"/>
    <mergeCell ref="E244:E245"/>
    <mergeCell ref="C165:C166"/>
    <mergeCell ref="C196:C197"/>
    <mergeCell ref="E144:F144"/>
    <mergeCell ref="B78:B79"/>
    <mergeCell ref="E94:F94"/>
    <mergeCell ref="C84:C85"/>
    <mergeCell ref="B84:B85"/>
    <mergeCell ref="E84:E85"/>
    <mergeCell ref="C86:C87"/>
    <mergeCell ref="B86:B87"/>
    <mergeCell ref="E86:E87"/>
    <mergeCell ref="B194:B195"/>
    <mergeCell ref="B117:B119"/>
    <mergeCell ref="B113:B114"/>
    <mergeCell ref="E237:F237"/>
    <mergeCell ref="B230:G230"/>
    <mergeCell ref="B243:G243"/>
    <mergeCell ref="G246:G247"/>
    <mergeCell ref="E82:E83"/>
    <mergeCell ref="B2:O2"/>
    <mergeCell ref="B21:B22"/>
    <mergeCell ref="E21:E22"/>
    <mergeCell ref="C40:C41"/>
    <mergeCell ref="E40:E41"/>
    <mergeCell ref="B40:B41"/>
    <mergeCell ref="C42:C43"/>
    <mergeCell ref="E42:E43"/>
    <mergeCell ref="B42:B43"/>
    <mergeCell ref="C36:C37"/>
    <mergeCell ref="E36:E37"/>
    <mergeCell ref="B36:B37"/>
    <mergeCell ref="C38:C39"/>
    <mergeCell ref="C6:C7"/>
    <mergeCell ref="E6:E7"/>
    <mergeCell ref="B6:B7"/>
    <mergeCell ref="B5:G5"/>
    <mergeCell ref="G6:G7"/>
    <mergeCell ref="G15:G16"/>
    <mergeCell ref="G17:G18"/>
    <mergeCell ref="G19:G20"/>
    <mergeCell ref="C29:C30"/>
    <mergeCell ref="E29:E30"/>
    <mergeCell ref="B29:B30"/>
    <mergeCell ref="C11:C12"/>
    <mergeCell ref="B11:B12"/>
    <mergeCell ref="C62:C63"/>
    <mergeCell ref="B38:B39"/>
    <mergeCell ref="E38:E39"/>
    <mergeCell ref="C52:C53"/>
    <mergeCell ref="B44:B45"/>
    <mergeCell ref="E11:E12"/>
    <mergeCell ref="C15:C16"/>
    <mergeCell ref="B15:B16"/>
    <mergeCell ref="E15:E16"/>
    <mergeCell ref="E17:E18"/>
    <mergeCell ref="C17:C18"/>
    <mergeCell ref="B17:B18"/>
    <mergeCell ref="E19:E20"/>
    <mergeCell ref="C19:C20"/>
    <mergeCell ref="B19:B20"/>
    <mergeCell ref="E31:E32"/>
    <mergeCell ref="B33:B34"/>
    <mergeCell ref="C33:C34"/>
    <mergeCell ref="E33:E34"/>
    <mergeCell ref="G11:G12"/>
    <mergeCell ref="H29:H30"/>
    <mergeCell ref="H36:H37"/>
    <mergeCell ref="H38:H39"/>
    <mergeCell ref="B277:G277"/>
    <mergeCell ref="G82:G83"/>
    <mergeCell ref="G84:G85"/>
    <mergeCell ref="G86:G87"/>
    <mergeCell ref="B100:G100"/>
    <mergeCell ref="B101:B102"/>
    <mergeCell ref="C101:C102"/>
    <mergeCell ref="E104:E105"/>
    <mergeCell ref="C104:C105"/>
    <mergeCell ref="E101:E102"/>
    <mergeCell ref="C122:C123"/>
    <mergeCell ref="B122:B123"/>
    <mergeCell ref="E115:E116"/>
    <mergeCell ref="B115:B116"/>
    <mergeCell ref="C117:C119"/>
    <mergeCell ref="B106:B108"/>
    <mergeCell ref="C262:C263"/>
    <mergeCell ref="B262:B263"/>
    <mergeCell ref="G212:G213"/>
    <mergeCell ref="G214:G215"/>
    <mergeCell ref="G216:G217"/>
    <mergeCell ref="G218:G219"/>
    <mergeCell ref="G220:G221"/>
    <mergeCell ref="G165:G166"/>
    <mergeCell ref="B46:B47"/>
    <mergeCell ref="B67:B68"/>
    <mergeCell ref="C70:C71"/>
    <mergeCell ref="B70:B71"/>
    <mergeCell ref="E70:E71"/>
    <mergeCell ref="D70:D71"/>
    <mergeCell ref="E54:E55"/>
    <mergeCell ref="B54:B55"/>
    <mergeCell ref="E62:E63"/>
    <mergeCell ref="B62:B63"/>
    <mergeCell ref="C64:C65"/>
    <mergeCell ref="B64:B65"/>
    <mergeCell ref="E64:E65"/>
    <mergeCell ref="B52:B53"/>
    <mergeCell ref="C54:C55"/>
    <mergeCell ref="G70:G71"/>
    <mergeCell ref="G72:G73"/>
    <mergeCell ref="G74:G75"/>
    <mergeCell ref="G80:G81"/>
    <mergeCell ref="E198:E199"/>
    <mergeCell ref="G52:G53"/>
    <mergeCell ref="G54:G55"/>
    <mergeCell ref="G78:G79"/>
    <mergeCell ref="G62:G63"/>
    <mergeCell ref="G21:G22"/>
    <mergeCell ref="G23:G24"/>
    <mergeCell ref="G26:G27"/>
    <mergeCell ref="G33:G34"/>
    <mergeCell ref="G29:G30"/>
    <mergeCell ref="G31:G32"/>
    <mergeCell ref="G36:G37"/>
    <mergeCell ref="G38:G39"/>
    <mergeCell ref="G40:G41"/>
    <mergeCell ref="H262:H263"/>
    <mergeCell ref="B154:B156"/>
    <mergeCell ref="C154:C156"/>
    <mergeCell ref="E154:E156"/>
    <mergeCell ref="B266:B267"/>
    <mergeCell ref="C266:C267"/>
    <mergeCell ref="E266:E267"/>
    <mergeCell ref="H266:H267"/>
    <mergeCell ref="B268:B269"/>
    <mergeCell ref="C268:C269"/>
    <mergeCell ref="E268:E269"/>
    <mergeCell ref="B246:B247"/>
    <mergeCell ref="C246:C247"/>
    <mergeCell ref="B233:B234"/>
    <mergeCell ref="C233:C234"/>
    <mergeCell ref="E233:E234"/>
    <mergeCell ref="E212:E213"/>
    <mergeCell ref="E214:E215"/>
    <mergeCell ref="E216:E217"/>
    <mergeCell ref="E218:E219"/>
    <mergeCell ref="E220:E221"/>
    <mergeCell ref="B220:B221"/>
    <mergeCell ref="B218:B219"/>
    <mergeCell ref="B216:B217"/>
  </mergeCells>
  <dataValidations count="3">
    <dataValidation type="custom" allowBlank="1" showInputMessage="1" showErrorMessage="1" promptTitle="Siddhi sugar &amp; allied ind ltd" prompt="_x000a_Ehtanol - X-57, X-58, X-69_x000a_Mod - DD-20, DD-21 " sqref="C91:C92">
      <formula1>" "</formula1>
    </dataValidation>
    <dataValidation allowBlank="1" showInputMessage="1" showErrorMessage="1" promptTitle="DCM" prompt="_x000a_Cogen: XI-01, 02, 03, 04_x000a__x000a_Mod: DD-37_x000a__x000a_Ethanol: X-51, 59, 60" sqref="C128"/>
    <dataValidation allowBlank="1" showInputMessage="1" showErrorMessage="1" prompt="Ethanol X-70_x000a_Mod DD-42,43_x000a_Cogen IX-59" sqref="C268:C269"/>
  </dataValidations>
  <pageMargins left="0.7" right="0.7" top="0.75" bottom="0.75" header="0.3" footer="0.3"/>
  <pageSetup scale="64" orientation="landscape" verticalDpi="0" r:id="rId1"/>
  <rowBreaks count="6" manualBreakCount="6">
    <brk id="32" max="16383" man="1"/>
    <brk id="63" max="16383" man="1"/>
    <brk id="98" max="16383" man="1"/>
    <brk id="173" max="16383" man="1"/>
    <brk id="209" max="16383" man="1"/>
    <brk id="24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2" tint="-9.9978637043366805E-2"/>
  </sheetPr>
  <dimension ref="A1:XFD224"/>
  <sheetViews>
    <sheetView showGridLines="0" topLeftCell="A135" workbookViewId="0">
      <selection activeCell="C212" sqref="C212"/>
    </sheetView>
  </sheetViews>
  <sheetFormatPr defaultColWidth="0" defaultRowHeight="11.25" zeroHeight="1" x14ac:dyDescent="0.25"/>
  <cols>
    <col min="1" max="1" width="2.85546875" style="1" customWidth="1"/>
    <col min="2" max="2" width="4.5703125" style="1" customWidth="1"/>
    <col min="3" max="3" width="43" style="4" customWidth="1"/>
    <col min="4" max="4" width="6.85546875" style="1" customWidth="1"/>
    <col min="5" max="5" width="10.5703125" style="1" customWidth="1"/>
    <col min="6" max="7" width="6.85546875" style="1" customWidth="1"/>
    <col min="8" max="8" width="11.28515625" style="3" customWidth="1"/>
    <col min="9" max="9" width="10.140625" style="3" customWidth="1"/>
    <col min="10" max="10" width="8.140625" style="3" customWidth="1"/>
    <col min="11" max="11" width="9.5703125" style="3" customWidth="1"/>
    <col min="12" max="12" width="16.140625" style="5" customWidth="1"/>
    <col min="13" max="15" width="16.140625" style="5" bestFit="1" customWidth="1"/>
    <col min="16" max="16" width="11" style="186" customWidth="1"/>
    <col min="17" max="17" width="5.85546875" style="186" customWidth="1"/>
    <col min="18" max="16382" width="9.140625" style="1" hidden="1"/>
    <col min="16383" max="16383" width="3.7109375" style="1" hidden="1"/>
    <col min="16384" max="16384" width="5.85546875" style="1" hidden="1"/>
  </cols>
  <sheetData>
    <row r="1" spans="2:17 16384:16384" ht="8.25" customHeight="1" thickBot="1" x14ac:dyDescent="0.3"/>
    <row r="2" spans="2:17 16384:16384" ht="21" customHeight="1" thickBot="1" x14ac:dyDescent="0.3">
      <c r="B2" s="268" t="s">
        <v>1091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70"/>
    </row>
    <row r="3" spans="2:17 16384:16384" ht="8.25" customHeight="1" thickBot="1" x14ac:dyDescent="0.3"/>
    <row r="4" spans="2:17 16384:16384" ht="28.5" customHeight="1" thickBot="1" x14ac:dyDescent="0.3">
      <c r="B4" s="112" t="s">
        <v>417</v>
      </c>
      <c r="C4" s="113" t="s">
        <v>418</v>
      </c>
      <c r="D4" s="112" t="s">
        <v>996</v>
      </c>
      <c r="E4" s="113" t="s">
        <v>419</v>
      </c>
      <c r="F4" s="112" t="s">
        <v>420</v>
      </c>
      <c r="G4" s="148" t="s">
        <v>1006</v>
      </c>
      <c r="H4" s="114" t="s">
        <v>572</v>
      </c>
      <c r="I4" s="114" t="s">
        <v>422</v>
      </c>
      <c r="J4" s="114" t="s">
        <v>423</v>
      </c>
      <c r="K4" s="115" t="s">
        <v>424</v>
      </c>
      <c r="L4" s="116" t="s">
        <v>425</v>
      </c>
      <c r="M4" s="116" t="s">
        <v>3</v>
      </c>
      <c r="N4" s="116" t="s">
        <v>573</v>
      </c>
      <c r="O4" s="116" t="s">
        <v>574</v>
      </c>
    </row>
    <row r="5" spans="2:17 16384:16384" s="2" customFormat="1" ht="15.75" customHeight="1" x14ac:dyDescent="0.25">
      <c r="B5" s="205" t="s">
        <v>743</v>
      </c>
      <c r="C5" s="206"/>
      <c r="D5" s="206"/>
      <c r="E5" s="206"/>
      <c r="F5" s="206"/>
      <c r="G5" s="207"/>
      <c r="H5" s="110" t="s">
        <v>427</v>
      </c>
      <c r="I5" s="245" t="s">
        <v>743</v>
      </c>
      <c r="J5" s="246"/>
      <c r="K5" s="111" t="s">
        <v>427</v>
      </c>
      <c r="L5" s="164"/>
      <c r="M5" s="165"/>
      <c r="N5" s="165"/>
      <c r="O5" s="166" t="s">
        <v>680</v>
      </c>
      <c r="P5" s="186"/>
      <c r="Q5" s="186"/>
      <c r="XFD5" s="1"/>
    </row>
    <row r="6" spans="2:17 16384:16384" ht="26.25" customHeight="1" x14ac:dyDescent="0.25">
      <c r="B6" s="192">
        <v>1</v>
      </c>
      <c r="C6" s="202" t="s">
        <v>753</v>
      </c>
      <c r="D6" s="192"/>
      <c r="E6" s="192" t="s">
        <v>549</v>
      </c>
      <c r="F6" s="19" t="s">
        <v>48</v>
      </c>
      <c r="G6" s="192"/>
      <c r="H6" s="242">
        <v>527.85</v>
      </c>
      <c r="I6" s="20" t="s">
        <v>579</v>
      </c>
      <c r="J6" s="20" t="s">
        <v>1</v>
      </c>
      <c r="K6" s="26">
        <v>262.35000000000002</v>
      </c>
      <c r="L6" s="27">
        <v>26234999.999999978</v>
      </c>
      <c r="M6" s="27">
        <v>16974659.755440049</v>
      </c>
      <c r="N6" s="27">
        <v>16513285.84729968</v>
      </c>
      <c r="O6" s="56">
        <f>SUM(L6:N6)</f>
        <v>59722945.602739707</v>
      </c>
    </row>
    <row r="7" spans="2:17 16384:16384" ht="26.25" customHeight="1" x14ac:dyDescent="0.25">
      <c r="B7" s="193"/>
      <c r="C7" s="271"/>
      <c r="D7" s="193"/>
      <c r="E7" s="193"/>
      <c r="F7" s="19" t="s">
        <v>49</v>
      </c>
      <c r="G7" s="193"/>
      <c r="H7" s="242"/>
      <c r="I7" s="47" t="s">
        <v>577</v>
      </c>
      <c r="J7" s="47" t="s">
        <v>10</v>
      </c>
      <c r="K7" s="47">
        <v>265.5</v>
      </c>
      <c r="L7" s="27">
        <v>26550000</v>
      </c>
      <c r="M7" s="49">
        <v>41820627.275463685</v>
      </c>
      <c r="N7" s="49">
        <v>21457163.334125355</v>
      </c>
      <c r="O7" s="56">
        <f>SUM(L7:N7)</f>
        <v>89827790.60958904</v>
      </c>
    </row>
    <row r="8" spans="2:17 16384:16384" ht="23.25" customHeight="1" x14ac:dyDescent="0.25">
      <c r="B8" s="194"/>
      <c r="C8" s="272"/>
      <c r="D8" s="194"/>
      <c r="E8" s="194"/>
      <c r="F8" s="25" t="s">
        <v>63</v>
      </c>
      <c r="G8" s="194"/>
      <c r="H8" s="26">
        <v>100</v>
      </c>
      <c r="I8" s="20" t="s">
        <v>580</v>
      </c>
      <c r="J8" s="20" t="s">
        <v>1</v>
      </c>
      <c r="K8" s="20">
        <v>100</v>
      </c>
      <c r="L8" s="27">
        <v>5000000.0000000009</v>
      </c>
      <c r="M8" s="22">
        <v>3726273.590842559</v>
      </c>
      <c r="N8" s="22">
        <v>4385999.409157441</v>
      </c>
      <c r="O8" s="56">
        <f>SUM(L8:N8)</f>
        <v>13112273</v>
      </c>
    </row>
    <row r="9" spans="2:17 16384:16384" ht="22.5" customHeight="1" x14ac:dyDescent="0.25">
      <c r="B9" s="192">
        <v>2</v>
      </c>
      <c r="C9" s="202" t="s">
        <v>754</v>
      </c>
      <c r="D9" s="192"/>
      <c r="E9" s="192" t="s">
        <v>549</v>
      </c>
      <c r="F9" s="19" t="s">
        <v>50</v>
      </c>
      <c r="G9" s="192" t="s">
        <v>899</v>
      </c>
      <c r="H9" s="198">
        <v>540</v>
      </c>
      <c r="I9" s="20" t="s">
        <v>581</v>
      </c>
      <c r="J9" s="20" t="s">
        <v>1</v>
      </c>
      <c r="K9" s="20">
        <v>284</v>
      </c>
      <c r="L9" s="27">
        <v>23114151.260273978</v>
      </c>
      <c r="M9" s="22">
        <v>7335448.2615109775</v>
      </c>
      <c r="N9" s="22">
        <v>3936612.9302698448</v>
      </c>
      <c r="O9" s="56">
        <f>SUM(L9:N9)</f>
        <v>34386212.452054799</v>
      </c>
    </row>
    <row r="10" spans="2:17 16384:16384" ht="22.5" customHeight="1" x14ac:dyDescent="0.25">
      <c r="B10" s="194"/>
      <c r="C10" s="203"/>
      <c r="D10" s="194"/>
      <c r="E10" s="194"/>
      <c r="F10" s="19" t="s">
        <v>51</v>
      </c>
      <c r="G10" s="194"/>
      <c r="H10" s="199"/>
      <c r="I10" s="20" t="s">
        <v>93</v>
      </c>
      <c r="J10" s="20" t="s">
        <v>10</v>
      </c>
      <c r="K10" s="20">
        <v>256</v>
      </c>
      <c r="L10" s="27">
        <v>25600000.000000007</v>
      </c>
      <c r="M10" s="22">
        <v>8069911.2454299098</v>
      </c>
      <c r="N10" s="22">
        <v>3123822.9600495407</v>
      </c>
      <c r="O10" s="56">
        <f>SUM(L10:N10)</f>
        <v>36793734.205479458</v>
      </c>
    </row>
    <row r="11" spans="2:17 16384:16384" ht="12" thickBot="1" x14ac:dyDescent="0.3"/>
    <row r="12" spans="2:17 16384:16384" s="2" customFormat="1" ht="22.5" customHeight="1" thickBot="1" x14ac:dyDescent="0.3">
      <c r="C12" s="2">
        <v>2</v>
      </c>
      <c r="E12" s="251" t="s">
        <v>549</v>
      </c>
      <c r="F12" s="253"/>
      <c r="G12" s="59" t="s">
        <v>905</v>
      </c>
      <c r="H12" s="256" t="s">
        <v>4</v>
      </c>
      <c r="I12" s="257"/>
      <c r="J12" s="258"/>
      <c r="K12" s="59" t="s">
        <v>905</v>
      </c>
      <c r="L12" s="79">
        <f>SUM(L6:L11)</f>
        <v>106499151.26027396</v>
      </c>
      <c r="M12" s="79">
        <f>SUM(M6:M11)</f>
        <v>77926920.128687173</v>
      </c>
      <c r="N12" s="79">
        <f>SUM(N6:N11)</f>
        <v>49416884.48090186</v>
      </c>
      <c r="O12" s="79">
        <f>SUM(O6:O11)</f>
        <v>233842955.86986297</v>
      </c>
      <c r="P12" s="187">
        <f>SUM(L12:N12)</f>
        <v>233842955.869863</v>
      </c>
      <c r="Q12" s="186" t="b">
        <f>O12=P12</f>
        <v>1</v>
      </c>
      <c r="XFD12" s="1"/>
    </row>
    <row r="13" spans="2:17 16384:16384" x14ac:dyDescent="0.25">
      <c r="C13" s="4" t="s">
        <v>1103</v>
      </c>
      <c r="L13" s="174"/>
      <c r="M13" s="78">
        <f>SUM(M12:N12)</f>
        <v>127343804.60958904</v>
      </c>
      <c r="N13" s="174"/>
    </row>
    <row r="14" spans="2:17 16384:16384" x14ac:dyDescent="0.25"/>
    <row r="15" spans="2:17 16384:16384" x14ac:dyDescent="0.25"/>
    <row r="16" spans="2:17 16384:16384" ht="12" thickBot="1" x14ac:dyDescent="0.3"/>
    <row r="17" spans="2:17 16384:16384" ht="28.5" customHeight="1" thickBot="1" x14ac:dyDescent="0.3">
      <c r="B17" s="112" t="s">
        <v>417</v>
      </c>
      <c r="C17" s="113" t="s">
        <v>418</v>
      </c>
      <c r="D17" s="112" t="s">
        <v>996</v>
      </c>
      <c r="E17" s="113" t="s">
        <v>419</v>
      </c>
      <c r="F17" s="112" t="s">
        <v>420</v>
      </c>
      <c r="G17" s="148" t="s">
        <v>1006</v>
      </c>
      <c r="H17" s="114" t="s">
        <v>572</v>
      </c>
      <c r="I17" s="114" t="s">
        <v>422</v>
      </c>
      <c r="J17" s="114" t="s">
        <v>423</v>
      </c>
      <c r="K17" s="115" t="s">
        <v>424</v>
      </c>
      <c r="L17" s="116" t="s">
        <v>425</v>
      </c>
      <c r="M17" s="116" t="s">
        <v>3</v>
      </c>
      <c r="N17" s="116" t="s">
        <v>573</v>
      </c>
      <c r="O17" s="116" t="s">
        <v>574</v>
      </c>
    </row>
    <row r="18" spans="2:17 16384:16384" s="2" customFormat="1" ht="15.75" customHeight="1" x14ac:dyDescent="0.25">
      <c r="B18" s="205" t="s">
        <v>743</v>
      </c>
      <c r="C18" s="206"/>
      <c r="D18" s="206"/>
      <c r="E18" s="206"/>
      <c r="F18" s="206"/>
      <c r="G18" s="207"/>
      <c r="H18" s="50" t="s">
        <v>427</v>
      </c>
      <c r="I18" s="243" t="s">
        <v>743</v>
      </c>
      <c r="J18" s="244"/>
      <c r="K18" s="51" t="s">
        <v>427</v>
      </c>
      <c r="L18" s="164"/>
      <c r="M18" s="165"/>
      <c r="N18" s="165"/>
      <c r="O18" s="166" t="s">
        <v>680</v>
      </c>
      <c r="P18" s="186"/>
      <c r="Q18" s="186"/>
      <c r="XFD18" s="1"/>
    </row>
    <row r="19" spans="2:17 16384:16384" ht="25.5" customHeight="1" x14ac:dyDescent="0.25">
      <c r="B19" s="19">
        <v>1</v>
      </c>
      <c r="C19" s="35" t="s">
        <v>755</v>
      </c>
      <c r="D19" s="19"/>
      <c r="E19" s="19" t="s">
        <v>526</v>
      </c>
      <c r="F19" s="19" t="s">
        <v>67</v>
      </c>
      <c r="G19" s="19"/>
      <c r="H19" s="20">
        <v>47.25</v>
      </c>
      <c r="I19" s="20" t="s">
        <v>68</v>
      </c>
      <c r="J19" s="20" t="s">
        <v>1</v>
      </c>
      <c r="K19" s="20">
        <v>47.25</v>
      </c>
      <c r="L19" s="22">
        <v>3545230.6027397253</v>
      </c>
      <c r="M19" s="22">
        <v>12268313.601781102</v>
      </c>
      <c r="N19" s="22">
        <v>12115172.363972323</v>
      </c>
      <c r="O19" s="56">
        <f>SUM(L19:N19)</f>
        <v>27928716.56849315</v>
      </c>
    </row>
    <row r="20" spans="2:17 16384:16384" ht="25.5" customHeight="1" x14ac:dyDescent="0.25">
      <c r="B20" s="192">
        <v>2</v>
      </c>
      <c r="C20" s="202" t="s">
        <v>756</v>
      </c>
      <c r="D20" s="192"/>
      <c r="E20" s="192" t="s">
        <v>526</v>
      </c>
      <c r="F20" s="19" t="s">
        <v>43</v>
      </c>
      <c r="G20" s="192" t="s">
        <v>899</v>
      </c>
      <c r="H20" s="198">
        <v>540</v>
      </c>
      <c r="I20" s="20" t="s">
        <v>589</v>
      </c>
      <c r="J20" s="20" t="s">
        <v>1</v>
      </c>
      <c r="K20" s="20">
        <v>298.35000000000002</v>
      </c>
      <c r="L20" s="22">
        <v>0</v>
      </c>
      <c r="M20" s="22">
        <v>0</v>
      </c>
      <c r="N20" s="22">
        <v>0</v>
      </c>
      <c r="O20" s="56">
        <f>SUM(L20:N20)</f>
        <v>0</v>
      </c>
    </row>
    <row r="21" spans="2:17 16384:16384" ht="25.5" customHeight="1" x14ac:dyDescent="0.25">
      <c r="B21" s="194"/>
      <c r="C21" s="203"/>
      <c r="D21" s="194"/>
      <c r="E21" s="194"/>
      <c r="F21" s="19" t="s">
        <v>44</v>
      </c>
      <c r="G21" s="194"/>
      <c r="H21" s="199"/>
      <c r="I21" s="20" t="s">
        <v>576</v>
      </c>
      <c r="J21" s="20" t="s">
        <v>10</v>
      </c>
      <c r="K21" s="20">
        <v>241.65</v>
      </c>
      <c r="L21" s="22">
        <v>0</v>
      </c>
      <c r="M21" s="22">
        <v>-2.9088571942117936E-2</v>
      </c>
      <c r="N21" s="22">
        <v>2.9088571942117936E-2</v>
      </c>
      <c r="O21" s="56">
        <f>SUM(L21:N21)</f>
        <v>0</v>
      </c>
    </row>
    <row r="22" spans="2:17 16384:16384" ht="25.5" customHeight="1" x14ac:dyDescent="0.25">
      <c r="B22" s="19">
        <v>3</v>
      </c>
      <c r="C22" s="35" t="s">
        <v>757</v>
      </c>
      <c r="D22" s="19"/>
      <c r="E22" s="19" t="s">
        <v>526</v>
      </c>
      <c r="F22" s="19" t="s">
        <v>45</v>
      </c>
      <c r="G22" s="19"/>
      <c r="H22" s="20">
        <v>523.79999999999995</v>
      </c>
      <c r="I22" s="20" t="s">
        <v>46</v>
      </c>
      <c r="J22" s="20" t="s">
        <v>10</v>
      </c>
      <c r="K22" s="20">
        <v>262.8</v>
      </c>
      <c r="L22" s="22">
        <v>0</v>
      </c>
      <c r="M22" s="22">
        <v>0</v>
      </c>
      <c r="N22" s="22">
        <v>0</v>
      </c>
      <c r="O22" s="56">
        <f>SUM(L22:N22)</f>
        <v>0</v>
      </c>
    </row>
    <row r="23" spans="2:17 16384:16384" ht="12" thickBot="1" x14ac:dyDescent="0.3">
      <c r="C23" s="4">
        <v>3</v>
      </c>
    </row>
    <row r="24" spans="2:17 16384:16384" s="2" customFormat="1" ht="22.5" customHeight="1" thickBot="1" x14ac:dyDescent="0.3">
      <c r="C24" s="2" t="s">
        <v>1107</v>
      </c>
      <c r="E24" s="251" t="s">
        <v>667</v>
      </c>
      <c r="F24" s="253"/>
      <c r="G24" s="59" t="s">
        <v>905</v>
      </c>
      <c r="H24" s="256" t="s">
        <v>4</v>
      </c>
      <c r="I24" s="257"/>
      <c r="J24" s="258"/>
      <c r="K24" s="59" t="s">
        <v>905</v>
      </c>
      <c r="L24" s="79">
        <f>SUM(L19:L23)</f>
        <v>3545230.6027397253</v>
      </c>
      <c r="M24" s="79">
        <f>SUM(M19:M23)</f>
        <v>12268313.57269253</v>
      </c>
      <c r="N24" s="79">
        <f>SUM(N19:N23)</f>
        <v>12115172.393060895</v>
      </c>
      <c r="O24" s="79">
        <f>SUM(O19:O23)</f>
        <v>27928716.56849315</v>
      </c>
      <c r="P24" s="187">
        <f>SUM(L24:N24)</f>
        <v>27928716.56849315</v>
      </c>
      <c r="Q24" s="186" t="b">
        <f>O24=P24</f>
        <v>1</v>
      </c>
      <c r="XFD24" s="1"/>
    </row>
    <row r="25" spans="2:17 16384:16384" x14ac:dyDescent="0.25">
      <c r="L25" s="174"/>
      <c r="M25" s="78">
        <f>SUM(M24:N24)</f>
        <v>24383485.965753425</v>
      </c>
      <c r="N25" s="174"/>
    </row>
    <row r="26" spans="2:17 16384:16384" x14ac:dyDescent="0.25"/>
    <row r="27" spans="2:17 16384:16384" x14ac:dyDescent="0.25"/>
    <row r="28" spans="2:17 16384:16384" ht="12" thickBot="1" x14ac:dyDescent="0.3"/>
    <row r="29" spans="2:17 16384:16384" ht="28.5" customHeight="1" thickBot="1" x14ac:dyDescent="0.3">
      <c r="B29" s="112" t="s">
        <v>417</v>
      </c>
      <c r="C29" s="113" t="s">
        <v>418</v>
      </c>
      <c r="D29" s="112" t="s">
        <v>996</v>
      </c>
      <c r="E29" s="113" t="s">
        <v>419</v>
      </c>
      <c r="F29" s="112" t="s">
        <v>420</v>
      </c>
      <c r="G29" s="148" t="s">
        <v>1006</v>
      </c>
      <c r="H29" s="114" t="s">
        <v>572</v>
      </c>
      <c r="I29" s="114" t="s">
        <v>422</v>
      </c>
      <c r="J29" s="114" t="s">
        <v>423</v>
      </c>
      <c r="K29" s="115" t="s">
        <v>424</v>
      </c>
      <c r="L29" s="116" t="s">
        <v>425</v>
      </c>
      <c r="M29" s="116" t="s">
        <v>3</v>
      </c>
      <c r="N29" s="116" t="s">
        <v>573</v>
      </c>
      <c r="O29" s="116" t="s">
        <v>574</v>
      </c>
    </row>
    <row r="30" spans="2:17 16384:16384" s="2" customFormat="1" ht="15.75" customHeight="1" x14ac:dyDescent="0.25">
      <c r="B30" s="205" t="s">
        <v>743</v>
      </c>
      <c r="C30" s="206"/>
      <c r="D30" s="206"/>
      <c r="E30" s="206"/>
      <c r="F30" s="206"/>
      <c r="G30" s="207"/>
      <c r="H30" s="50" t="s">
        <v>427</v>
      </c>
      <c r="I30" s="243" t="s">
        <v>743</v>
      </c>
      <c r="J30" s="244"/>
      <c r="K30" s="51" t="s">
        <v>427</v>
      </c>
      <c r="L30" s="164"/>
      <c r="M30" s="165"/>
      <c r="N30" s="165"/>
      <c r="O30" s="166" t="s">
        <v>680</v>
      </c>
      <c r="P30" s="186"/>
      <c r="Q30" s="186"/>
      <c r="XFD30" s="1"/>
    </row>
    <row r="31" spans="2:17 16384:16384" ht="26.25" customHeight="1" x14ac:dyDescent="0.25">
      <c r="B31" s="19">
        <v>1</v>
      </c>
      <c r="C31" s="35" t="s">
        <v>1016</v>
      </c>
      <c r="D31" s="20"/>
      <c r="E31" s="19" t="s">
        <v>548</v>
      </c>
      <c r="F31" s="20" t="s">
        <v>65</v>
      </c>
      <c r="G31" s="20"/>
      <c r="H31" s="20">
        <v>50</v>
      </c>
      <c r="I31" s="20" t="s">
        <v>584</v>
      </c>
      <c r="J31" s="20" t="s">
        <v>1</v>
      </c>
      <c r="K31" s="20">
        <v>50</v>
      </c>
      <c r="L31" s="22">
        <v>698974.78082191758</v>
      </c>
      <c r="M31" s="22">
        <v>1948091.7181671979</v>
      </c>
      <c r="N31" s="22">
        <v>2000865.2818328021</v>
      </c>
      <c r="O31" s="56">
        <f>SUM(L31:N31)</f>
        <v>4647931.7808219176</v>
      </c>
    </row>
    <row r="32" spans="2:17 16384:16384" ht="26.25" customHeight="1" x14ac:dyDescent="0.25">
      <c r="B32" s="57">
        <v>2</v>
      </c>
      <c r="C32" s="155" t="s">
        <v>1017</v>
      </c>
      <c r="D32" s="20"/>
      <c r="E32" s="19" t="s">
        <v>548</v>
      </c>
      <c r="F32" s="20" t="s">
        <v>66</v>
      </c>
      <c r="G32" s="20"/>
      <c r="H32" s="20">
        <v>50</v>
      </c>
      <c r="I32" s="20" t="s">
        <v>585</v>
      </c>
      <c r="J32" s="20" t="s">
        <v>1</v>
      </c>
      <c r="K32" s="20">
        <v>50</v>
      </c>
      <c r="L32" s="22">
        <v>5000000</v>
      </c>
      <c r="M32" s="22">
        <v>11263252.699810475</v>
      </c>
      <c r="N32" s="22">
        <v>10625439.957723774</v>
      </c>
      <c r="O32" s="56">
        <f>SUM(L32:N32)</f>
        <v>26888692.657534249</v>
      </c>
    </row>
    <row r="33" spans="2:17 16384:16384" ht="27.75" customHeight="1" x14ac:dyDescent="0.25">
      <c r="B33" s="19">
        <v>3</v>
      </c>
      <c r="C33" s="53" t="s">
        <v>815</v>
      </c>
      <c r="D33" s="19"/>
      <c r="E33" s="19" t="s">
        <v>548</v>
      </c>
      <c r="F33" s="19" t="s">
        <v>38</v>
      </c>
      <c r="G33" s="19" t="s">
        <v>899</v>
      </c>
      <c r="H33" s="20">
        <v>540</v>
      </c>
      <c r="I33" s="20" t="s">
        <v>39</v>
      </c>
      <c r="J33" s="20" t="s">
        <v>10</v>
      </c>
      <c r="K33" s="20">
        <v>194.94</v>
      </c>
      <c r="L33" s="22">
        <v>0</v>
      </c>
      <c r="M33" s="22">
        <v>0</v>
      </c>
      <c r="N33" s="22">
        <v>0</v>
      </c>
      <c r="O33" s="56">
        <f>SUM(L33:N33)</f>
        <v>0</v>
      </c>
    </row>
    <row r="34" spans="2:17 16384:16384" ht="22.5" customHeight="1" x14ac:dyDescent="0.25">
      <c r="B34" s="192">
        <v>4</v>
      </c>
      <c r="C34" s="202" t="s">
        <v>1047</v>
      </c>
      <c r="D34" s="192"/>
      <c r="E34" s="192" t="s">
        <v>548</v>
      </c>
      <c r="F34" s="19" t="s">
        <v>40</v>
      </c>
      <c r="G34" s="192" t="s">
        <v>899</v>
      </c>
      <c r="H34" s="198">
        <v>198</v>
      </c>
      <c r="I34" s="20" t="s">
        <v>616</v>
      </c>
      <c r="J34" s="20" t="s">
        <v>1</v>
      </c>
      <c r="K34" s="20">
        <v>99</v>
      </c>
      <c r="L34" s="22">
        <v>0.31849315110594034</v>
      </c>
      <c r="M34" s="22">
        <v>0</v>
      </c>
      <c r="N34" s="22">
        <v>0</v>
      </c>
      <c r="O34" s="56">
        <f>SUM(L34:N34)</f>
        <v>0.31849315110594034</v>
      </c>
    </row>
    <row r="35" spans="2:17 16384:16384" ht="22.5" customHeight="1" x14ac:dyDescent="0.25">
      <c r="B35" s="194"/>
      <c r="C35" s="203"/>
      <c r="D35" s="194"/>
      <c r="E35" s="194"/>
      <c r="F35" s="19" t="s">
        <v>41</v>
      </c>
      <c r="G35" s="194"/>
      <c r="H35" s="199"/>
      <c r="I35" s="20" t="s">
        <v>42</v>
      </c>
      <c r="J35" s="20" t="s">
        <v>10</v>
      </c>
      <c r="K35" s="20">
        <v>67.13</v>
      </c>
      <c r="L35" s="22">
        <v>0</v>
      </c>
      <c r="M35" s="22">
        <v>-1.6933758672684023E-3</v>
      </c>
      <c r="N35" s="22">
        <v>1.6933758672684023E-3</v>
      </c>
      <c r="O35" s="56">
        <f>SUM(L35:N35)</f>
        <v>0</v>
      </c>
    </row>
    <row r="36" spans="2:17 16384:16384" ht="12" thickBot="1" x14ac:dyDescent="0.3"/>
    <row r="37" spans="2:17 16384:16384" s="2" customFormat="1" ht="22.5" customHeight="1" thickBot="1" x14ac:dyDescent="0.3">
      <c r="C37" s="2">
        <v>4</v>
      </c>
      <c r="E37" s="251" t="s">
        <v>548</v>
      </c>
      <c r="F37" s="253"/>
      <c r="G37" s="59" t="s">
        <v>905</v>
      </c>
      <c r="H37" s="256" t="s">
        <v>4</v>
      </c>
      <c r="I37" s="257"/>
      <c r="J37" s="258"/>
      <c r="K37" s="59" t="s">
        <v>905</v>
      </c>
      <c r="L37" s="79">
        <f>SUM(L31:L36)</f>
        <v>5698975.0993150687</v>
      </c>
      <c r="M37" s="79">
        <f>SUM(M31:M36)</f>
        <v>13211344.416284297</v>
      </c>
      <c r="N37" s="79">
        <f>SUM(N31:N36)</f>
        <v>12626305.241249952</v>
      </c>
      <c r="O37" s="79">
        <f>SUM(O31:O36)</f>
        <v>31536624.756849319</v>
      </c>
      <c r="P37" s="187">
        <f>SUM(L37:N37)</f>
        <v>31536624.756849319</v>
      </c>
      <c r="Q37" s="186" t="b">
        <f>O37=P37</f>
        <v>1</v>
      </c>
      <c r="XFD37" s="1"/>
    </row>
    <row r="38" spans="2:17 16384:16384" x14ac:dyDescent="0.25">
      <c r="C38" s="4" t="s">
        <v>1103</v>
      </c>
      <c r="L38" s="174"/>
      <c r="M38" s="78">
        <f>SUM(M37:N37)</f>
        <v>25837649.657534249</v>
      </c>
      <c r="N38" s="174"/>
    </row>
    <row r="39" spans="2:17 16384:16384" x14ac:dyDescent="0.25"/>
    <row r="40" spans="2:17 16384:16384" x14ac:dyDescent="0.25"/>
    <row r="41" spans="2:17 16384:16384" ht="12" thickBot="1" x14ac:dyDescent="0.3"/>
    <row r="42" spans="2:17 16384:16384" ht="28.5" customHeight="1" thickBot="1" x14ac:dyDescent="0.3">
      <c r="B42" s="112" t="s">
        <v>417</v>
      </c>
      <c r="C42" s="113" t="s">
        <v>418</v>
      </c>
      <c r="D42" s="112" t="s">
        <v>996</v>
      </c>
      <c r="E42" s="113" t="s">
        <v>419</v>
      </c>
      <c r="F42" s="112" t="s">
        <v>420</v>
      </c>
      <c r="G42" s="148" t="s">
        <v>1006</v>
      </c>
      <c r="H42" s="114" t="s">
        <v>572</v>
      </c>
      <c r="I42" s="114" t="s">
        <v>422</v>
      </c>
      <c r="J42" s="114" t="s">
        <v>423</v>
      </c>
      <c r="K42" s="115" t="s">
        <v>424</v>
      </c>
      <c r="L42" s="116" t="s">
        <v>425</v>
      </c>
      <c r="M42" s="116" t="s">
        <v>3</v>
      </c>
      <c r="N42" s="116" t="s">
        <v>573</v>
      </c>
      <c r="O42" s="116" t="s">
        <v>574</v>
      </c>
    </row>
    <row r="43" spans="2:17 16384:16384" s="2" customFormat="1" ht="15.75" customHeight="1" x14ac:dyDescent="0.25">
      <c r="B43" s="205" t="s">
        <v>743</v>
      </c>
      <c r="C43" s="206"/>
      <c r="D43" s="206"/>
      <c r="E43" s="206"/>
      <c r="F43" s="206"/>
      <c r="G43" s="207"/>
      <c r="H43" s="50" t="s">
        <v>427</v>
      </c>
      <c r="I43" s="243" t="s">
        <v>743</v>
      </c>
      <c r="J43" s="244"/>
      <c r="K43" s="51" t="s">
        <v>427</v>
      </c>
      <c r="L43" s="164"/>
      <c r="M43" s="165"/>
      <c r="N43" s="165"/>
      <c r="O43" s="166" t="s">
        <v>680</v>
      </c>
      <c r="P43" s="186"/>
      <c r="Q43" s="186"/>
      <c r="XFD43" s="1"/>
    </row>
    <row r="44" spans="2:17 16384:16384" ht="26.25" customHeight="1" x14ac:dyDescent="0.25">
      <c r="B44" s="19">
        <v>1</v>
      </c>
      <c r="C44" s="35" t="s">
        <v>816</v>
      </c>
      <c r="D44" s="19"/>
      <c r="E44" s="19" t="s">
        <v>609</v>
      </c>
      <c r="F44" s="19" t="s">
        <v>72</v>
      </c>
      <c r="G44" s="19"/>
      <c r="H44" s="20">
        <v>50</v>
      </c>
      <c r="I44" s="20" t="s">
        <v>597</v>
      </c>
      <c r="J44" s="20" t="s">
        <v>1</v>
      </c>
      <c r="K44" s="20">
        <v>50</v>
      </c>
      <c r="L44" s="22">
        <v>183740.87671232875</v>
      </c>
      <c r="M44" s="22">
        <v>327829.7887367236</v>
      </c>
      <c r="N44" s="22">
        <v>366927.2112632764</v>
      </c>
      <c r="O44" s="56">
        <f>SUM(L44:N44)</f>
        <v>878497.87671232875</v>
      </c>
    </row>
    <row r="45" spans="2:17 16384:16384" ht="12" thickBot="1" x14ac:dyDescent="0.3"/>
    <row r="46" spans="2:17 16384:16384" s="2" customFormat="1" ht="22.5" customHeight="1" thickBot="1" x14ac:dyDescent="0.3">
      <c r="C46" s="2">
        <v>1</v>
      </c>
      <c r="E46" s="251" t="s">
        <v>609</v>
      </c>
      <c r="F46" s="253"/>
      <c r="G46" s="59" t="s">
        <v>905</v>
      </c>
      <c r="H46" s="256" t="s">
        <v>4</v>
      </c>
      <c r="I46" s="257"/>
      <c r="J46" s="258"/>
      <c r="K46" s="59" t="s">
        <v>905</v>
      </c>
      <c r="L46" s="79">
        <f>SUM(L44:L45)</f>
        <v>183740.87671232875</v>
      </c>
      <c r="M46" s="79">
        <f>SUM(M44:M45)</f>
        <v>327829.7887367236</v>
      </c>
      <c r="N46" s="79">
        <f>SUM(N44:N45)</f>
        <v>366927.2112632764</v>
      </c>
      <c r="O46" s="79">
        <f>SUM(O44:O45)</f>
        <v>878497.87671232875</v>
      </c>
      <c r="P46" s="187">
        <f>SUM(L46:N46)</f>
        <v>878497.87671232875</v>
      </c>
      <c r="Q46" s="186" t="b">
        <f>O46=P46</f>
        <v>1</v>
      </c>
      <c r="XFD46" s="1"/>
    </row>
    <row r="47" spans="2:17 16384:16384" x14ac:dyDescent="0.25">
      <c r="C47" s="4" t="s">
        <v>1107</v>
      </c>
      <c r="L47" s="174"/>
      <c r="M47" s="78">
        <f>SUM(M46:N46)</f>
        <v>694757</v>
      </c>
      <c r="N47" s="174"/>
    </row>
    <row r="48" spans="2:17 16384:16384" x14ac:dyDescent="0.25">
      <c r="M48" s="78"/>
    </row>
    <row r="49" spans="2:17 16384:16384" x14ac:dyDescent="0.25">
      <c r="M49" s="78"/>
    </row>
    <row r="50" spans="2:17 16384:16384" ht="12" thickBot="1" x14ac:dyDescent="0.3"/>
    <row r="51" spans="2:17 16384:16384" ht="28.5" customHeight="1" thickBot="1" x14ac:dyDescent="0.3">
      <c r="B51" s="112" t="s">
        <v>417</v>
      </c>
      <c r="C51" s="113" t="s">
        <v>418</v>
      </c>
      <c r="D51" s="112" t="s">
        <v>996</v>
      </c>
      <c r="E51" s="113" t="s">
        <v>419</v>
      </c>
      <c r="F51" s="112" t="s">
        <v>420</v>
      </c>
      <c r="G51" s="148" t="s">
        <v>1006</v>
      </c>
      <c r="H51" s="114" t="s">
        <v>572</v>
      </c>
      <c r="I51" s="114" t="s">
        <v>422</v>
      </c>
      <c r="J51" s="114" t="s">
        <v>423</v>
      </c>
      <c r="K51" s="115" t="s">
        <v>424</v>
      </c>
      <c r="L51" s="116" t="s">
        <v>425</v>
      </c>
      <c r="M51" s="116" t="s">
        <v>3</v>
      </c>
      <c r="N51" s="116" t="s">
        <v>573</v>
      </c>
      <c r="O51" s="116" t="s">
        <v>574</v>
      </c>
    </row>
    <row r="52" spans="2:17 16384:16384" s="2" customFormat="1" ht="15.75" customHeight="1" x14ac:dyDescent="0.25">
      <c r="B52" s="205" t="s">
        <v>743</v>
      </c>
      <c r="C52" s="206"/>
      <c r="D52" s="206"/>
      <c r="E52" s="206"/>
      <c r="F52" s="206"/>
      <c r="G52" s="207"/>
      <c r="H52" s="50" t="s">
        <v>427</v>
      </c>
      <c r="I52" s="243" t="s">
        <v>743</v>
      </c>
      <c r="J52" s="244"/>
      <c r="K52" s="51" t="s">
        <v>427</v>
      </c>
      <c r="L52" s="164"/>
      <c r="M52" s="165"/>
      <c r="N52" s="165"/>
      <c r="O52" s="166" t="s">
        <v>680</v>
      </c>
      <c r="P52" s="186"/>
      <c r="Q52" s="186"/>
      <c r="XFD52" s="1"/>
    </row>
    <row r="53" spans="2:17 16384:16384" ht="27.75" customHeight="1" x14ac:dyDescent="0.25">
      <c r="B53" s="19">
        <v>1</v>
      </c>
      <c r="C53" s="35" t="s">
        <v>817</v>
      </c>
      <c r="D53" s="19"/>
      <c r="E53" s="19" t="s">
        <v>508</v>
      </c>
      <c r="F53" s="19" t="s">
        <v>383</v>
      </c>
      <c r="G53" s="19"/>
      <c r="H53" s="20">
        <v>103.27</v>
      </c>
      <c r="I53" s="20" t="s">
        <v>27</v>
      </c>
      <c r="J53" s="20" t="s">
        <v>186</v>
      </c>
      <c r="K53" s="20">
        <v>37.840000000000003</v>
      </c>
      <c r="L53" s="22">
        <v>2275278.5342465751</v>
      </c>
      <c r="M53" s="22">
        <v>5631243.6974244714</v>
      </c>
      <c r="N53" s="22">
        <v>6012193.3025755286</v>
      </c>
      <c r="O53" s="56">
        <f>SUM(L53:N53)</f>
        <v>13918715.534246575</v>
      </c>
    </row>
    <row r="54" spans="2:17 16384:16384" ht="27.75" customHeight="1" x14ac:dyDescent="0.25">
      <c r="B54" s="19">
        <v>2</v>
      </c>
      <c r="C54" s="35" t="s">
        <v>818</v>
      </c>
      <c r="D54" s="19"/>
      <c r="E54" s="19" t="s">
        <v>508</v>
      </c>
      <c r="F54" s="19" t="s">
        <v>33</v>
      </c>
      <c r="G54" s="19" t="s">
        <v>899</v>
      </c>
      <c r="H54" s="20">
        <v>539.78</v>
      </c>
      <c r="I54" s="20" t="s">
        <v>34</v>
      </c>
      <c r="J54" s="20" t="s">
        <v>1</v>
      </c>
      <c r="K54" s="20">
        <v>283.17</v>
      </c>
      <c r="L54" s="22">
        <v>0</v>
      </c>
      <c r="M54" s="22">
        <v>0</v>
      </c>
      <c r="N54" s="22">
        <v>0</v>
      </c>
      <c r="O54" s="56">
        <f>SUM(L54:N54)</f>
        <v>0</v>
      </c>
    </row>
    <row r="55" spans="2:17 16384:16384" ht="22.5" customHeight="1" x14ac:dyDescent="0.25">
      <c r="B55" s="192">
        <v>3</v>
      </c>
      <c r="C55" s="202" t="s">
        <v>819</v>
      </c>
      <c r="D55" s="192"/>
      <c r="E55" s="192" t="s">
        <v>508</v>
      </c>
      <c r="F55" s="19" t="s">
        <v>35</v>
      </c>
      <c r="G55" s="192"/>
      <c r="H55" s="198">
        <v>444.15</v>
      </c>
      <c r="I55" s="20" t="s">
        <v>36</v>
      </c>
      <c r="J55" s="20" t="s">
        <v>1</v>
      </c>
      <c r="K55" s="20">
        <v>216.45</v>
      </c>
      <c r="L55" s="22">
        <v>21645000.000000004</v>
      </c>
      <c r="M55" s="22">
        <v>19834015.565373804</v>
      </c>
      <c r="N55" s="22">
        <v>11215648.821612496</v>
      </c>
      <c r="O55" s="56">
        <f>SUM(L55:N55)</f>
        <v>52694664.3869863</v>
      </c>
    </row>
    <row r="56" spans="2:17 16384:16384" ht="22.5" customHeight="1" x14ac:dyDescent="0.25">
      <c r="B56" s="194"/>
      <c r="C56" s="203"/>
      <c r="D56" s="194"/>
      <c r="E56" s="194"/>
      <c r="F56" s="19" t="s">
        <v>37</v>
      </c>
      <c r="G56" s="194"/>
      <c r="H56" s="199"/>
      <c r="I56" s="20" t="s">
        <v>590</v>
      </c>
      <c r="J56" s="20" t="s">
        <v>10</v>
      </c>
      <c r="K56" s="20">
        <v>227.7</v>
      </c>
      <c r="L56" s="22">
        <v>22769999.999999993</v>
      </c>
      <c r="M56" s="22">
        <v>20325104.886149757</v>
      </c>
      <c r="N56" s="22">
        <v>11328021.586452993</v>
      </c>
      <c r="O56" s="56">
        <f>SUM(L56:N56)</f>
        <v>54423126.47260274</v>
      </c>
    </row>
    <row r="57" spans="2:17 16384:16384" ht="12" thickBot="1" x14ac:dyDescent="0.3"/>
    <row r="58" spans="2:17 16384:16384" s="2" customFormat="1" ht="22.5" customHeight="1" thickBot="1" x14ac:dyDescent="0.3">
      <c r="C58" s="2">
        <v>3</v>
      </c>
      <c r="E58" s="251" t="s">
        <v>508</v>
      </c>
      <c r="F58" s="253"/>
      <c r="G58" s="59" t="s">
        <v>905</v>
      </c>
      <c r="H58" s="256" t="s">
        <v>4</v>
      </c>
      <c r="I58" s="257"/>
      <c r="J58" s="258"/>
      <c r="K58" s="59" t="s">
        <v>905</v>
      </c>
      <c r="L58" s="79">
        <f>SUM(L53:L57)</f>
        <v>46690278.534246571</v>
      </c>
      <c r="M58" s="79">
        <f>SUM(M53:M57)</f>
        <v>45790364.148948029</v>
      </c>
      <c r="N58" s="79">
        <f>SUM(N53:N57)</f>
        <v>28555863.710641019</v>
      </c>
      <c r="O58" s="79">
        <f>SUM(O53:O57)</f>
        <v>121036506.39383562</v>
      </c>
      <c r="P58" s="187">
        <f>SUM(L58:N58)</f>
        <v>121036506.39383563</v>
      </c>
      <c r="Q58" s="186" t="b">
        <f>O58=P58</f>
        <v>1</v>
      </c>
      <c r="XFD58" s="1"/>
    </row>
    <row r="59" spans="2:17 16384:16384" x14ac:dyDescent="0.25">
      <c r="C59" s="4" t="s">
        <v>1103</v>
      </c>
      <c r="L59" s="174"/>
      <c r="M59" s="78">
        <f>SUM(M58:N58)</f>
        <v>74346227.85958904</v>
      </c>
      <c r="N59" s="174"/>
    </row>
    <row r="60" spans="2:17 16384:16384" x14ac:dyDescent="0.25">
      <c r="M60" s="78"/>
    </row>
    <row r="61" spans="2:17 16384:16384" x14ac:dyDescent="0.25"/>
    <row r="62" spans="2:17 16384:16384" ht="12" thickBot="1" x14ac:dyDescent="0.3"/>
    <row r="63" spans="2:17 16384:16384" ht="28.5" customHeight="1" thickBot="1" x14ac:dyDescent="0.3">
      <c r="B63" s="112" t="s">
        <v>417</v>
      </c>
      <c r="C63" s="113" t="s">
        <v>418</v>
      </c>
      <c r="D63" s="112" t="s">
        <v>996</v>
      </c>
      <c r="E63" s="113" t="s">
        <v>419</v>
      </c>
      <c r="F63" s="112" t="s">
        <v>420</v>
      </c>
      <c r="G63" s="148" t="s">
        <v>1006</v>
      </c>
      <c r="H63" s="114" t="s">
        <v>572</v>
      </c>
      <c r="I63" s="114" t="s">
        <v>422</v>
      </c>
      <c r="J63" s="114" t="s">
        <v>423</v>
      </c>
      <c r="K63" s="115" t="s">
        <v>424</v>
      </c>
      <c r="L63" s="116" t="s">
        <v>425</v>
      </c>
      <c r="M63" s="116" t="s">
        <v>3</v>
      </c>
      <c r="N63" s="116" t="s">
        <v>573</v>
      </c>
      <c r="O63" s="116" t="s">
        <v>574</v>
      </c>
    </row>
    <row r="64" spans="2:17 16384:16384" s="2" customFormat="1" ht="15.75" customHeight="1" x14ac:dyDescent="0.25">
      <c r="B64" s="205" t="s">
        <v>743</v>
      </c>
      <c r="C64" s="206"/>
      <c r="D64" s="206"/>
      <c r="E64" s="206"/>
      <c r="F64" s="206"/>
      <c r="G64" s="207"/>
      <c r="H64" s="50" t="s">
        <v>427</v>
      </c>
      <c r="I64" s="243" t="s">
        <v>743</v>
      </c>
      <c r="J64" s="244"/>
      <c r="K64" s="51" t="s">
        <v>427</v>
      </c>
      <c r="L64" s="164"/>
      <c r="M64" s="165"/>
      <c r="N64" s="165"/>
      <c r="O64" s="166" t="s">
        <v>680</v>
      </c>
      <c r="P64" s="186"/>
      <c r="Q64" s="186"/>
      <c r="XFD64" s="1"/>
    </row>
    <row r="65" spans="1:15" ht="27" customHeight="1" x14ac:dyDescent="0.25">
      <c r="B65" s="19">
        <v>1</v>
      </c>
      <c r="C65" s="35" t="s">
        <v>826</v>
      </c>
      <c r="D65" s="19"/>
      <c r="E65" s="19" t="s">
        <v>483</v>
      </c>
      <c r="F65" s="19" t="s">
        <v>71</v>
      </c>
      <c r="G65" s="19"/>
      <c r="H65" s="20">
        <v>50</v>
      </c>
      <c r="I65" s="20" t="s">
        <v>597</v>
      </c>
      <c r="J65" s="20" t="s">
        <v>1</v>
      </c>
      <c r="K65" s="20">
        <v>50</v>
      </c>
      <c r="L65" s="22">
        <v>741604.87671232969</v>
      </c>
      <c r="M65" s="22">
        <v>1848952.5759795462</v>
      </c>
      <c r="N65" s="22">
        <v>1622437.4240204538</v>
      </c>
      <c r="O65" s="56">
        <f t="shared" ref="O65:O95" si="0">SUM(L65:N65)</f>
        <v>4212994.8767123297</v>
      </c>
    </row>
    <row r="66" spans="1:15" ht="25.5" customHeight="1" x14ac:dyDescent="0.25">
      <c r="B66" s="19">
        <v>2</v>
      </c>
      <c r="C66" s="35" t="s">
        <v>820</v>
      </c>
      <c r="D66" s="19"/>
      <c r="E66" s="19" t="s">
        <v>483</v>
      </c>
      <c r="F66" s="19" t="s">
        <v>70</v>
      </c>
      <c r="G66" s="19"/>
      <c r="H66" s="20">
        <v>50</v>
      </c>
      <c r="I66" s="20" t="s">
        <v>598</v>
      </c>
      <c r="J66" s="20" t="s">
        <v>1</v>
      </c>
      <c r="K66" s="20">
        <v>50</v>
      </c>
      <c r="L66" s="22">
        <v>1250000</v>
      </c>
      <c r="M66" s="22">
        <v>4045491.0740684923</v>
      </c>
      <c r="N66" s="22">
        <v>4040466.5046986304</v>
      </c>
      <c r="O66" s="56">
        <f t="shared" si="0"/>
        <v>9335957.5787671227</v>
      </c>
    </row>
    <row r="67" spans="1:15" ht="24.75" customHeight="1" x14ac:dyDescent="0.25">
      <c r="B67" s="19">
        <v>3</v>
      </c>
      <c r="C67" s="35" t="s">
        <v>821</v>
      </c>
      <c r="D67" s="19"/>
      <c r="E67" s="19" t="s">
        <v>483</v>
      </c>
      <c r="F67" s="19" t="s">
        <v>69</v>
      </c>
      <c r="G67" s="19"/>
      <c r="H67" s="20">
        <v>49.5</v>
      </c>
      <c r="I67" s="20" t="s">
        <v>599</v>
      </c>
      <c r="J67" s="20" t="s">
        <v>1</v>
      </c>
      <c r="K67" s="20">
        <v>49.5</v>
      </c>
      <c r="L67" s="22">
        <v>6234.8630136996508</v>
      </c>
      <c r="M67" s="22">
        <v>459.68357590535084</v>
      </c>
      <c r="N67" s="22">
        <v>460.31642409464916</v>
      </c>
      <c r="O67" s="56">
        <f t="shared" si="0"/>
        <v>7154.8630136996508</v>
      </c>
    </row>
    <row r="68" spans="1:15" ht="26.25" customHeight="1" x14ac:dyDescent="0.25">
      <c r="B68" s="19">
        <v>4</v>
      </c>
      <c r="C68" s="35" t="s">
        <v>822</v>
      </c>
      <c r="D68" s="19"/>
      <c r="E68" s="19" t="s">
        <v>483</v>
      </c>
      <c r="F68" s="19" t="s">
        <v>388</v>
      </c>
      <c r="G68" s="19"/>
      <c r="H68" s="20">
        <v>275.73</v>
      </c>
      <c r="I68" s="20" t="s">
        <v>600</v>
      </c>
      <c r="J68" s="20" t="s">
        <v>1</v>
      </c>
      <c r="K68" s="20">
        <v>206.8</v>
      </c>
      <c r="L68" s="22">
        <v>5182100.7260273956</v>
      </c>
      <c r="M68" s="22">
        <v>5421135.6314621884</v>
      </c>
      <c r="N68" s="22">
        <v>6452147.3685378116</v>
      </c>
      <c r="O68" s="56">
        <f t="shared" si="0"/>
        <v>17055383.726027396</v>
      </c>
    </row>
    <row r="69" spans="1:15" ht="27" customHeight="1" x14ac:dyDescent="0.25">
      <c r="B69" s="19">
        <v>5</v>
      </c>
      <c r="C69" s="35" t="s">
        <v>823</v>
      </c>
      <c r="D69" s="19"/>
      <c r="E69" s="19" t="s">
        <v>483</v>
      </c>
      <c r="F69" s="19" t="s">
        <v>389</v>
      </c>
      <c r="G69" s="19"/>
      <c r="H69" s="20">
        <v>270.45</v>
      </c>
      <c r="I69" s="20" t="s">
        <v>601</v>
      </c>
      <c r="J69" s="20" t="s">
        <v>1</v>
      </c>
      <c r="K69" s="20">
        <v>156.15</v>
      </c>
      <c r="L69" s="22">
        <v>3906279.2328767143</v>
      </c>
      <c r="M69" s="22">
        <v>3694342.6847697506</v>
      </c>
      <c r="N69" s="22">
        <v>4471584.3152302494</v>
      </c>
      <c r="O69" s="56">
        <f t="shared" si="0"/>
        <v>12072206.232876714</v>
      </c>
    </row>
    <row r="70" spans="1:15" ht="27" customHeight="1" x14ac:dyDescent="0.25">
      <c r="B70" s="19">
        <v>6</v>
      </c>
      <c r="C70" s="35" t="s">
        <v>824</v>
      </c>
      <c r="D70" s="19"/>
      <c r="E70" s="19" t="s">
        <v>483</v>
      </c>
      <c r="F70" s="19" t="s">
        <v>390</v>
      </c>
      <c r="G70" s="19"/>
      <c r="H70" s="20">
        <v>170.86</v>
      </c>
      <c r="I70" s="20" t="s">
        <v>602</v>
      </c>
      <c r="J70" s="20" t="s">
        <v>1</v>
      </c>
      <c r="K70" s="20">
        <v>67.930000000000007</v>
      </c>
      <c r="L70" s="22">
        <v>417860.54794520512</v>
      </c>
      <c r="M70" s="22">
        <v>236483.45888909756</v>
      </c>
      <c r="N70" s="22">
        <v>299859.54111090244</v>
      </c>
      <c r="O70" s="56">
        <f t="shared" si="0"/>
        <v>954203.54794520512</v>
      </c>
    </row>
    <row r="71" spans="1:15" ht="27" customHeight="1" x14ac:dyDescent="0.25">
      <c r="B71" s="19">
        <v>7</v>
      </c>
      <c r="C71" s="35" t="s">
        <v>825</v>
      </c>
      <c r="D71" s="19"/>
      <c r="E71" s="19" t="s">
        <v>483</v>
      </c>
      <c r="F71" s="19" t="s">
        <v>11</v>
      </c>
      <c r="G71" s="19"/>
      <c r="H71" s="20">
        <v>242.23</v>
      </c>
      <c r="I71" s="20" t="s">
        <v>477</v>
      </c>
      <c r="J71" s="20" t="s">
        <v>10</v>
      </c>
      <c r="K71" s="20">
        <v>242.24</v>
      </c>
      <c r="L71" s="22">
        <v>0.43493150779977441</v>
      </c>
      <c r="M71" s="22">
        <v>0</v>
      </c>
      <c r="N71" s="22">
        <v>0</v>
      </c>
      <c r="O71" s="56">
        <f>SUM(L71:N71)</f>
        <v>0.43493150779977441</v>
      </c>
    </row>
    <row r="72" spans="1:15" ht="28.5" customHeight="1" x14ac:dyDescent="0.25">
      <c r="B72" s="19">
        <v>8</v>
      </c>
      <c r="C72" s="35" t="s">
        <v>827</v>
      </c>
      <c r="D72" s="19"/>
      <c r="E72" s="19" t="s">
        <v>483</v>
      </c>
      <c r="F72" s="19" t="s">
        <v>391</v>
      </c>
      <c r="G72" s="19"/>
      <c r="H72" s="20">
        <v>114.27</v>
      </c>
      <c r="I72" s="20" t="s">
        <v>603</v>
      </c>
      <c r="J72" s="20" t="s">
        <v>1</v>
      </c>
      <c r="K72" s="20">
        <v>83.09</v>
      </c>
      <c r="L72" s="22">
        <v>8358566.5753424652</v>
      </c>
      <c r="M72" s="22">
        <v>5102346.6586383935</v>
      </c>
      <c r="N72" s="22">
        <v>6151242.3413616065</v>
      </c>
      <c r="O72" s="56">
        <f t="shared" si="0"/>
        <v>19612155.575342465</v>
      </c>
    </row>
    <row r="73" spans="1:15" ht="22.5" customHeight="1" x14ac:dyDescent="0.25">
      <c r="B73" s="192">
        <v>9</v>
      </c>
      <c r="C73" s="202" t="s">
        <v>800</v>
      </c>
      <c r="D73" s="192"/>
      <c r="E73" s="192" t="s">
        <v>483</v>
      </c>
      <c r="F73" s="19" t="s">
        <v>213</v>
      </c>
      <c r="G73" s="192"/>
      <c r="H73" s="198">
        <v>540</v>
      </c>
      <c r="I73" s="20" t="s">
        <v>542</v>
      </c>
      <c r="J73" s="20" t="s">
        <v>1</v>
      </c>
      <c r="K73" s="20">
        <v>269</v>
      </c>
      <c r="L73" s="22">
        <v>6724437.6438356191</v>
      </c>
      <c r="M73" s="22">
        <v>2765752.8261947837</v>
      </c>
      <c r="N73" s="22">
        <v>2990190.1738052163</v>
      </c>
      <c r="O73" s="56">
        <f t="shared" si="0"/>
        <v>12480380.643835619</v>
      </c>
    </row>
    <row r="74" spans="1:15" ht="22.5" customHeight="1" x14ac:dyDescent="0.25">
      <c r="B74" s="193"/>
      <c r="C74" s="215"/>
      <c r="D74" s="193"/>
      <c r="E74" s="193"/>
      <c r="F74" s="19" t="s">
        <v>214</v>
      </c>
      <c r="G74" s="193"/>
      <c r="H74" s="225"/>
      <c r="I74" s="20" t="s">
        <v>467</v>
      </c>
      <c r="J74" s="20" t="s">
        <v>10</v>
      </c>
      <c r="K74" s="20">
        <v>48</v>
      </c>
      <c r="L74" s="22">
        <v>2409775.0000000009</v>
      </c>
      <c r="M74" s="22">
        <v>2058966.0414520549</v>
      </c>
      <c r="N74" s="22">
        <v>1129462.4585479451</v>
      </c>
      <c r="O74" s="56">
        <f t="shared" si="0"/>
        <v>5598203.5000000009</v>
      </c>
    </row>
    <row r="75" spans="1:15" ht="22.5" customHeight="1" x14ac:dyDescent="0.25">
      <c r="B75" s="194"/>
      <c r="C75" s="203"/>
      <c r="D75" s="194"/>
      <c r="E75" s="194"/>
      <c r="F75" s="19" t="s">
        <v>392</v>
      </c>
      <c r="G75" s="194"/>
      <c r="H75" s="199"/>
      <c r="I75" s="20" t="s">
        <v>451</v>
      </c>
      <c r="J75" s="20" t="s">
        <v>186</v>
      </c>
      <c r="K75" s="20">
        <v>223.08</v>
      </c>
      <c r="L75" s="22">
        <v>11154941.684931505</v>
      </c>
      <c r="M75" s="22">
        <v>8516502.985897541</v>
      </c>
      <c r="N75" s="22">
        <v>4957453.014102458</v>
      </c>
      <c r="O75" s="56">
        <f t="shared" si="0"/>
        <v>24628897.684931505</v>
      </c>
    </row>
    <row r="76" spans="1:15" ht="38.25" customHeight="1" x14ac:dyDescent="0.25">
      <c r="B76" s="19">
        <v>10</v>
      </c>
      <c r="C76" s="161" t="s">
        <v>1084</v>
      </c>
      <c r="D76" s="19"/>
      <c r="E76" s="19" t="s">
        <v>483</v>
      </c>
      <c r="F76" s="19" t="s">
        <v>57</v>
      </c>
      <c r="G76" s="19"/>
      <c r="H76" s="20">
        <v>423</v>
      </c>
      <c r="I76" s="20" t="s">
        <v>2</v>
      </c>
      <c r="J76" s="20" t="s">
        <v>10</v>
      </c>
      <c r="K76" s="20">
        <v>211.5</v>
      </c>
      <c r="L76" s="22">
        <v>0</v>
      </c>
      <c r="M76" s="22">
        <v>0</v>
      </c>
      <c r="N76" s="22">
        <v>0</v>
      </c>
      <c r="O76" s="56">
        <f>SUM(L76:N76)</f>
        <v>0</v>
      </c>
    </row>
    <row r="77" spans="1:15" ht="26.25" customHeight="1" x14ac:dyDescent="0.25">
      <c r="A77" s="146" t="s">
        <v>998</v>
      </c>
      <c r="B77" s="19">
        <v>11</v>
      </c>
      <c r="C77" s="35" t="s">
        <v>828</v>
      </c>
      <c r="D77" s="19"/>
      <c r="E77" s="19" t="s">
        <v>483</v>
      </c>
      <c r="F77" s="19" t="s">
        <v>59</v>
      </c>
      <c r="G77" s="19" t="s">
        <v>899</v>
      </c>
      <c r="H77" s="20">
        <v>224.33</v>
      </c>
      <c r="I77" s="20" t="s">
        <v>60</v>
      </c>
      <c r="J77" s="20" t="s">
        <v>1</v>
      </c>
      <c r="K77" s="20">
        <v>224.33</v>
      </c>
      <c r="L77" s="22">
        <v>0</v>
      </c>
      <c r="M77" s="22">
        <v>-4.9848001550525843E-2</v>
      </c>
      <c r="N77" s="22">
        <v>4.9848001550525843E-2</v>
      </c>
      <c r="O77" s="56">
        <f>SUM(L77:N77)</f>
        <v>0</v>
      </c>
    </row>
    <row r="78" spans="1:15" ht="26.25" customHeight="1" x14ac:dyDescent="0.25">
      <c r="B78" s="19">
        <v>12</v>
      </c>
      <c r="C78" s="35" t="s">
        <v>829</v>
      </c>
      <c r="D78" s="19"/>
      <c r="E78" s="19" t="s">
        <v>483</v>
      </c>
      <c r="F78" s="19" t="s">
        <v>61</v>
      </c>
      <c r="G78" s="19"/>
      <c r="H78" s="20">
        <v>486</v>
      </c>
      <c r="I78" s="20" t="s">
        <v>606</v>
      </c>
      <c r="J78" s="20" t="s">
        <v>10</v>
      </c>
      <c r="K78" s="20">
        <v>243</v>
      </c>
      <c r="L78" s="22">
        <v>0</v>
      </c>
      <c r="M78" s="22">
        <v>0</v>
      </c>
      <c r="N78" s="22">
        <v>0</v>
      </c>
      <c r="O78" s="56">
        <f>SUM(L78:N78)</f>
        <v>0</v>
      </c>
    </row>
    <row r="79" spans="1:15" ht="22.5" customHeight="1" x14ac:dyDescent="0.25">
      <c r="B79" s="192">
        <v>13</v>
      </c>
      <c r="C79" s="254" t="s">
        <v>1038</v>
      </c>
      <c r="D79" s="192"/>
      <c r="E79" s="192" t="s">
        <v>483</v>
      </c>
      <c r="F79" s="19" t="s">
        <v>610</v>
      </c>
      <c r="G79" s="192"/>
      <c r="H79" s="198">
        <v>529.20000000000005</v>
      </c>
      <c r="I79" s="20" t="s">
        <v>607</v>
      </c>
      <c r="J79" s="20" t="s">
        <v>1</v>
      </c>
      <c r="K79" s="20">
        <v>360.99</v>
      </c>
      <c r="L79" s="22">
        <v>9024750.1215753406</v>
      </c>
      <c r="M79" s="22">
        <v>4649709.5401281668</v>
      </c>
      <c r="N79" s="22">
        <v>2140290.9855567645</v>
      </c>
      <c r="O79" s="56">
        <f t="shared" si="0"/>
        <v>15814750.647260273</v>
      </c>
    </row>
    <row r="80" spans="1:15" ht="22.5" customHeight="1" x14ac:dyDescent="0.25">
      <c r="B80" s="194"/>
      <c r="C80" s="203"/>
      <c r="D80" s="194"/>
      <c r="E80" s="194"/>
      <c r="F80" s="19" t="s">
        <v>611</v>
      </c>
      <c r="G80" s="194"/>
      <c r="H80" s="199"/>
      <c r="I80" s="20" t="s">
        <v>608</v>
      </c>
      <c r="J80" s="20" t="s">
        <v>10</v>
      </c>
      <c r="K80" s="20">
        <v>168.21</v>
      </c>
      <c r="L80" s="22">
        <v>13484847.452054793</v>
      </c>
      <c r="M80" s="22">
        <v>5836353.1504899617</v>
      </c>
      <c r="N80" s="22">
        <v>3163603.8426607237</v>
      </c>
      <c r="O80" s="56">
        <f t="shared" si="0"/>
        <v>22484804.44520548</v>
      </c>
    </row>
    <row r="81" spans="2:15" ht="22.5" customHeight="1" x14ac:dyDescent="0.25">
      <c r="B81" s="192">
        <v>14</v>
      </c>
      <c r="C81" s="202" t="s">
        <v>830</v>
      </c>
      <c r="D81" s="192"/>
      <c r="E81" s="192" t="s">
        <v>483</v>
      </c>
      <c r="F81" s="19" t="s">
        <v>612</v>
      </c>
      <c r="G81" s="192"/>
      <c r="H81" s="198">
        <v>529.20000000000005</v>
      </c>
      <c r="I81" s="20" t="s">
        <v>607</v>
      </c>
      <c r="J81" s="20" t="s">
        <v>1</v>
      </c>
      <c r="K81" s="20">
        <v>323.19</v>
      </c>
      <c r="L81" s="22">
        <v>5573823.5428082179</v>
      </c>
      <c r="M81" s="22">
        <v>2523654.6945445668</v>
      </c>
      <c r="N81" s="22">
        <v>1220443.832852693</v>
      </c>
      <c r="O81" s="56">
        <f t="shared" si="0"/>
        <v>9317922.070205478</v>
      </c>
    </row>
    <row r="82" spans="2:15" ht="22.5" customHeight="1" x14ac:dyDescent="0.25">
      <c r="B82" s="194"/>
      <c r="C82" s="203"/>
      <c r="D82" s="194"/>
      <c r="E82" s="194"/>
      <c r="F82" s="19" t="s">
        <v>613</v>
      </c>
      <c r="G82" s="194"/>
      <c r="H82" s="199"/>
      <c r="I82" s="20" t="s">
        <v>608</v>
      </c>
      <c r="J82" s="20" t="s">
        <v>10</v>
      </c>
      <c r="K82" s="20">
        <v>206.01</v>
      </c>
      <c r="L82" s="22">
        <v>8980169.9863013756</v>
      </c>
      <c r="M82" s="22">
        <v>3398794.8033771818</v>
      </c>
      <c r="N82" s="22">
        <v>1701848.0253899419</v>
      </c>
      <c r="O82" s="56">
        <f t="shared" si="0"/>
        <v>14080812.815068498</v>
      </c>
    </row>
    <row r="83" spans="2:15" ht="22.5" customHeight="1" x14ac:dyDescent="0.25">
      <c r="B83" s="192">
        <v>15</v>
      </c>
      <c r="C83" s="202" t="s">
        <v>831</v>
      </c>
      <c r="D83" s="192"/>
      <c r="E83" s="192" t="s">
        <v>483</v>
      </c>
      <c r="F83" s="19" t="s">
        <v>614</v>
      </c>
      <c r="G83" s="192"/>
      <c r="H83" s="198">
        <v>529</v>
      </c>
      <c r="I83" s="20" t="s">
        <v>607</v>
      </c>
      <c r="J83" s="20" t="s">
        <v>1</v>
      </c>
      <c r="K83" s="20">
        <v>342.99</v>
      </c>
      <c r="L83" s="22">
        <v>3871704.9948630147</v>
      </c>
      <c r="M83" s="22">
        <v>1516285.1310805026</v>
      </c>
      <c r="N83" s="22">
        <v>776749.86891949724</v>
      </c>
      <c r="O83" s="56">
        <f t="shared" si="0"/>
        <v>6164739.9948630147</v>
      </c>
    </row>
    <row r="84" spans="2:15" ht="22.5" customHeight="1" x14ac:dyDescent="0.25">
      <c r="B84" s="194"/>
      <c r="C84" s="203"/>
      <c r="D84" s="194"/>
      <c r="E84" s="194"/>
      <c r="F84" s="19" t="s">
        <v>615</v>
      </c>
      <c r="G84" s="194"/>
      <c r="H84" s="199"/>
      <c r="I84" s="20" t="s">
        <v>608</v>
      </c>
      <c r="J84" s="20" t="s">
        <v>10</v>
      </c>
      <c r="K84" s="20">
        <v>186.21</v>
      </c>
      <c r="L84" s="22">
        <v>7964100.0719178058</v>
      </c>
      <c r="M84" s="22">
        <v>3011928.446370238</v>
      </c>
      <c r="N84" s="22">
        <v>1500349.9851366109</v>
      </c>
      <c r="O84" s="56">
        <f t="shared" si="0"/>
        <v>12476378.503424656</v>
      </c>
    </row>
    <row r="85" spans="2:15" ht="22.5" customHeight="1" x14ac:dyDescent="0.25">
      <c r="B85" s="192">
        <v>16</v>
      </c>
      <c r="C85" s="202" t="s">
        <v>832</v>
      </c>
      <c r="D85" s="192"/>
      <c r="E85" s="192" t="s">
        <v>483</v>
      </c>
      <c r="F85" s="19" t="s">
        <v>12</v>
      </c>
      <c r="G85" s="192"/>
      <c r="H85" s="198">
        <v>540</v>
      </c>
      <c r="I85" s="20" t="s">
        <v>605</v>
      </c>
      <c r="J85" s="20" t="s">
        <v>1</v>
      </c>
      <c r="K85" s="20">
        <v>362.79</v>
      </c>
      <c r="L85" s="22">
        <v>9069751.0719178058</v>
      </c>
      <c r="M85" s="22">
        <v>3020140.2592717214</v>
      </c>
      <c r="N85" s="22">
        <v>1469976.1688104712</v>
      </c>
      <c r="O85" s="56">
        <f t="shared" si="0"/>
        <v>13559867.5</v>
      </c>
    </row>
    <row r="86" spans="2:15" ht="22.5" customHeight="1" x14ac:dyDescent="0.25">
      <c r="B86" s="194"/>
      <c r="C86" s="203"/>
      <c r="D86" s="194"/>
      <c r="E86" s="194"/>
      <c r="F86" s="19" t="s">
        <v>13</v>
      </c>
      <c r="G86" s="194"/>
      <c r="H86" s="199"/>
      <c r="I86" s="20" t="s">
        <v>14</v>
      </c>
      <c r="J86" s="20" t="s">
        <v>10</v>
      </c>
      <c r="K86" s="20">
        <v>177.21</v>
      </c>
      <c r="L86" s="22">
        <v>6645375.4109589029</v>
      </c>
      <c r="M86" s="22">
        <v>2163467.9184950273</v>
      </c>
      <c r="N86" s="22">
        <v>975548.33150497288</v>
      </c>
      <c r="O86" s="56">
        <f t="shared" si="0"/>
        <v>9784391.6609589029</v>
      </c>
    </row>
    <row r="87" spans="2:15" ht="22.5" customHeight="1" x14ac:dyDescent="0.25">
      <c r="B87" s="192">
        <v>17</v>
      </c>
      <c r="C87" s="202" t="s">
        <v>833</v>
      </c>
      <c r="D87" s="192"/>
      <c r="E87" s="192" t="s">
        <v>483</v>
      </c>
      <c r="F87" s="32" t="s">
        <v>15</v>
      </c>
      <c r="G87" s="192" t="s">
        <v>899</v>
      </c>
      <c r="H87" s="198">
        <v>540</v>
      </c>
      <c r="I87" s="20" t="s">
        <v>2</v>
      </c>
      <c r="J87" s="20" t="s">
        <v>1</v>
      </c>
      <c r="K87" s="20">
        <v>362.79</v>
      </c>
      <c r="L87" s="22">
        <v>4030140.2551369844</v>
      </c>
      <c r="M87" s="22">
        <v>17942.520791893414</v>
      </c>
      <c r="N87" s="22">
        <v>11041.479208106586</v>
      </c>
      <c r="O87" s="56">
        <f t="shared" si="0"/>
        <v>4059124.2551369844</v>
      </c>
    </row>
    <row r="88" spans="2:15" ht="22.5" customHeight="1" x14ac:dyDescent="0.25">
      <c r="B88" s="193"/>
      <c r="C88" s="215"/>
      <c r="D88" s="193"/>
      <c r="E88" s="193"/>
      <c r="F88" s="32" t="s">
        <v>16</v>
      </c>
      <c r="G88" s="193"/>
      <c r="H88" s="199"/>
      <c r="I88" s="20" t="s">
        <v>19</v>
      </c>
      <c r="J88" s="20" t="s">
        <v>10</v>
      </c>
      <c r="K88" s="20">
        <v>177.21</v>
      </c>
      <c r="L88" s="22">
        <v>8086044.9845890403</v>
      </c>
      <c r="M88" s="22">
        <v>23538.453466879331</v>
      </c>
      <c r="N88" s="22">
        <v>22153.546533120669</v>
      </c>
      <c r="O88" s="56">
        <f t="shared" si="0"/>
        <v>8131736.9845890403</v>
      </c>
    </row>
    <row r="89" spans="2:15" ht="22.5" customHeight="1" x14ac:dyDescent="0.25">
      <c r="B89" s="193"/>
      <c r="C89" s="215"/>
      <c r="D89" s="193"/>
      <c r="E89" s="193"/>
      <c r="F89" s="32" t="s">
        <v>17</v>
      </c>
      <c r="G89" s="193"/>
      <c r="H89" s="198">
        <v>540</v>
      </c>
      <c r="I89" s="20" t="s">
        <v>2</v>
      </c>
      <c r="J89" s="20" t="s">
        <v>1</v>
      </c>
      <c r="K89" s="20">
        <v>362.79</v>
      </c>
      <c r="L89" s="22">
        <v>922217.25513698533</v>
      </c>
      <c r="M89" s="22">
        <v>4105.3783261399867</v>
      </c>
      <c r="N89" s="22">
        <v>2526.6216738600133</v>
      </c>
      <c r="O89" s="56">
        <f t="shared" si="0"/>
        <v>928849.25513698533</v>
      </c>
    </row>
    <row r="90" spans="2:15" ht="22.5" customHeight="1" x14ac:dyDescent="0.25">
      <c r="B90" s="194"/>
      <c r="C90" s="203"/>
      <c r="D90" s="194"/>
      <c r="E90" s="194"/>
      <c r="F90" s="32" t="s">
        <v>18</v>
      </c>
      <c r="G90" s="194"/>
      <c r="H90" s="199"/>
      <c r="I90" s="20" t="s">
        <v>19</v>
      </c>
      <c r="J90" s="20" t="s">
        <v>10</v>
      </c>
      <c r="K90" s="20">
        <v>177.21</v>
      </c>
      <c r="L90" s="22">
        <v>11306570.436643835</v>
      </c>
      <c r="M90" s="22">
        <v>32913.095932632765</v>
      </c>
      <c r="N90" s="22">
        <v>30976.904067367235</v>
      </c>
      <c r="O90" s="56">
        <f t="shared" si="0"/>
        <v>11370460.436643835</v>
      </c>
    </row>
    <row r="91" spans="2:15" ht="22.5" customHeight="1" x14ac:dyDescent="0.25">
      <c r="B91" s="192">
        <v>18</v>
      </c>
      <c r="C91" s="202" t="s">
        <v>834</v>
      </c>
      <c r="D91" s="192"/>
      <c r="E91" s="192" t="s">
        <v>483</v>
      </c>
      <c r="F91" s="19" t="s">
        <v>20</v>
      </c>
      <c r="G91" s="192"/>
      <c r="H91" s="198">
        <v>529.74</v>
      </c>
      <c r="I91" s="20" t="s">
        <v>480</v>
      </c>
      <c r="J91" s="20" t="s">
        <v>1</v>
      </c>
      <c r="K91" s="20">
        <v>282.69</v>
      </c>
      <c r="L91" s="22">
        <v>6.3000000081956387E-2</v>
      </c>
      <c r="M91" s="22">
        <v>0</v>
      </c>
      <c r="N91" s="22">
        <v>0</v>
      </c>
      <c r="O91" s="56">
        <f>SUM(L91:N91)</f>
        <v>6.3000000081956387E-2</v>
      </c>
    </row>
    <row r="92" spans="2:15" ht="22.5" customHeight="1" x14ac:dyDescent="0.25">
      <c r="B92" s="193"/>
      <c r="C92" s="215"/>
      <c r="D92" s="193"/>
      <c r="E92" s="193"/>
      <c r="F92" s="19" t="s">
        <v>21</v>
      </c>
      <c r="G92" s="193"/>
      <c r="H92" s="225"/>
      <c r="I92" s="20" t="s">
        <v>617</v>
      </c>
      <c r="J92" s="20" t="s">
        <v>10</v>
      </c>
      <c r="K92" s="20">
        <v>51.39</v>
      </c>
      <c r="L92" s="22">
        <v>2569500</v>
      </c>
      <c r="M92" s="22">
        <v>348215.79799999995</v>
      </c>
      <c r="N92" s="22">
        <v>109374.84241095893</v>
      </c>
      <c r="O92" s="56">
        <f t="shared" si="0"/>
        <v>3027090.6404109588</v>
      </c>
    </row>
    <row r="93" spans="2:15" ht="22.5" customHeight="1" x14ac:dyDescent="0.25">
      <c r="B93" s="194"/>
      <c r="C93" s="203"/>
      <c r="D93" s="194"/>
      <c r="E93" s="194"/>
      <c r="F93" s="19" t="s">
        <v>22</v>
      </c>
      <c r="G93" s="194"/>
      <c r="H93" s="199"/>
      <c r="I93" s="20" t="s">
        <v>618</v>
      </c>
      <c r="J93" s="20" t="s">
        <v>186</v>
      </c>
      <c r="K93" s="20">
        <v>195.66</v>
      </c>
      <c r="L93" s="22">
        <v>9810109.8767123297</v>
      </c>
      <c r="M93" s="22">
        <v>1349266.7865201724</v>
      </c>
      <c r="N93" s="22">
        <v>390232.25115106034</v>
      </c>
      <c r="O93" s="56">
        <f t="shared" si="0"/>
        <v>11549608.914383562</v>
      </c>
    </row>
    <row r="94" spans="2:15" ht="22.5" customHeight="1" x14ac:dyDescent="0.25">
      <c r="B94" s="192">
        <v>19</v>
      </c>
      <c r="C94" s="202" t="s">
        <v>835</v>
      </c>
      <c r="D94" s="192"/>
      <c r="E94" s="192" t="s">
        <v>483</v>
      </c>
      <c r="F94" s="19" t="s">
        <v>23</v>
      </c>
      <c r="G94" s="192"/>
      <c r="H94" s="198">
        <v>540</v>
      </c>
      <c r="I94" s="20" t="s">
        <v>480</v>
      </c>
      <c r="J94" s="20" t="s">
        <v>1</v>
      </c>
      <c r="K94" s="20">
        <v>360</v>
      </c>
      <c r="L94" s="22">
        <v>35999999.999999993</v>
      </c>
      <c r="M94" s="22">
        <v>18380139.173876524</v>
      </c>
      <c r="N94" s="22">
        <v>7967452.5384522444</v>
      </c>
      <c r="O94" s="56">
        <f t="shared" si="0"/>
        <v>62347591.712328762</v>
      </c>
    </row>
    <row r="95" spans="2:15" ht="22.5" customHeight="1" x14ac:dyDescent="0.25">
      <c r="B95" s="194"/>
      <c r="C95" s="203"/>
      <c r="D95" s="194"/>
      <c r="E95" s="194"/>
      <c r="F95" s="19" t="s">
        <v>24</v>
      </c>
      <c r="G95" s="194"/>
      <c r="H95" s="199"/>
      <c r="I95" s="20" t="s">
        <v>25</v>
      </c>
      <c r="J95" s="20" t="s">
        <v>10</v>
      </c>
      <c r="K95" s="20">
        <v>180</v>
      </c>
      <c r="L95" s="22">
        <v>15750000.000000004</v>
      </c>
      <c r="M95" s="22">
        <v>6059425.6323355213</v>
      </c>
      <c r="N95" s="22">
        <v>2076673.8334179025</v>
      </c>
      <c r="O95" s="56">
        <f t="shared" si="0"/>
        <v>23886099.465753429</v>
      </c>
    </row>
    <row r="96" spans="2:15" ht="12" thickBot="1" x14ac:dyDescent="0.3"/>
    <row r="97" spans="2:17 16384:16384" s="2" customFormat="1" ht="22.5" customHeight="1" thickBot="1" x14ac:dyDescent="0.3">
      <c r="C97" s="2">
        <v>19</v>
      </c>
      <c r="E97" s="251" t="s">
        <v>668</v>
      </c>
      <c r="F97" s="253"/>
      <c r="G97" s="59" t="s">
        <v>905</v>
      </c>
      <c r="H97" s="256" t="s">
        <v>4</v>
      </c>
      <c r="I97" s="257"/>
      <c r="J97" s="258"/>
      <c r="K97" s="59" t="s">
        <v>905</v>
      </c>
      <c r="L97" s="79">
        <f>SUM(L65:L96)</f>
        <v>193240907.10923284</v>
      </c>
      <c r="M97" s="79">
        <f>SUM(M65:M96)</f>
        <v>86026314.354086876</v>
      </c>
      <c r="N97" s="79">
        <f>SUM(N65:N96)</f>
        <v>55674546.565433674</v>
      </c>
      <c r="O97" s="79">
        <f>SUM(O65:O96)</f>
        <v>334941768.0287534</v>
      </c>
      <c r="P97" s="187">
        <f>SUM(L97:N97)</f>
        <v>334941768.0287534</v>
      </c>
      <c r="Q97" s="186" t="b">
        <f>O97=P97</f>
        <v>1</v>
      </c>
      <c r="XFD97" s="1"/>
    </row>
    <row r="98" spans="2:17 16384:16384" x14ac:dyDescent="0.25">
      <c r="C98" s="4" t="s">
        <v>1108</v>
      </c>
      <c r="L98" s="174"/>
      <c r="M98" s="78">
        <f>SUM(M97:N97)</f>
        <v>141700860.91952056</v>
      </c>
      <c r="N98" s="174"/>
    </row>
    <row r="99" spans="2:17 16384:16384" x14ac:dyDescent="0.25"/>
    <row r="100" spans="2:17 16384:16384" x14ac:dyDescent="0.25"/>
    <row r="101" spans="2:17 16384:16384" ht="12" thickBot="1" x14ac:dyDescent="0.3"/>
    <row r="102" spans="2:17 16384:16384" ht="28.5" customHeight="1" thickBot="1" x14ac:dyDescent="0.3">
      <c r="B102" s="112" t="s">
        <v>417</v>
      </c>
      <c r="C102" s="113" t="s">
        <v>418</v>
      </c>
      <c r="D102" s="112" t="s">
        <v>996</v>
      </c>
      <c r="E102" s="113" t="s">
        <v>419</v>
      </c>
      <c r="F102" s="112" t="s">
        <v>420</v>
      </c>
      <c r="G102" s="148" t="s">
        <v>1006</v>
      </c>
      <c r="H102" s="114" t="s">
        <v>572</v>
      </c>
      <c r="I102" s="114" t="s">
        <v>422</v>
      </c>
      <c r="J102" s="114" t="s">
        <v>423</v>
      </c>
      <c r="K102" s="115" t="s">
        <v>424</v>
      </c>
      <c r="L102" s="116" t="s">
        <v>425</v>
      </c>
      <c r="M102" s="116" t="s">
        <v>3</v>
      </c>
      <c r="N102" s="116" t="s">
        <v>573</v>
      </c>
      <c r="O102" s="116" t="s">
        <v>574</v>
      </c>
    </row>
    <row r="103" spans="2:17 16384:16384" s="2" customFormat="1" ht="15.75" customHeight="1" x14ac:dyDescent="0.25">
      <c r="B103" s="205" t="s">
        <v>743</v>
      </c>
      <c r="C103" s="206"/>
      <c r="D103" s="206"/>
      <c r="E103" s="206"/>
      <c r="F103" s="206"/>
      <c r="G103" s="207"/>
      <c r="H103" s="50" t="s">
        <v>427</v>
      </c>
      <c r="I103" s="243" t="s">
        <v>743</v>
      </c>
      <c r="J103" s="244"/>
      <c r="K103" s="51" t="s">
        <v>427</v>
      </c>
      <c r="L103" s="164"/>
      <c r="M103" s="165"/>
      <c r="N103" s="165"/>
      <c r="O103" s="166" t="s">
        <v>680</v>
      </c>
      <c r="P103" s="186"/>
      <c r="Q103" s="186"/>
      <c r="XFD103" s="1"/>
    </row>
    <row r="104" spans="2:17 16384:16384" ht="22.5" customHeight="1" x14ac:dyDescent="0.25">
      <c r="B104" s="204">
        <v>1</v>
      </c>
      <c r="C104" s="217" t="s">
        <v>836</v>
      </c>
      <c r="D104" s="192"/>
      <c r="E104" s="204" t="s">
        <v>515</v>
      </c>
      <c r="F104" s="19" t="s">
        <v>385</v>
      </c>
      <c r="G104" s="192"/>
      <c r="H104" s="242">
        <v>259.64999999999998</v>
      </c>
      <c r="I104" s="20" t="s">
        <v>591</v>
      </c>
      <c r="J104" s="20" t="s">
        <v>1</v>
      </c>
      <c r="K104" s="20">
        <v>130.94999999999999</v>
      </c>
      <c r="L104" s="22">
        <v>13095000</v>
      </c>
      <c r="M104" s="22">
        <v>67774945.864177883</v>
      </c>
      <c r="N104" s="22">
        <v>63277531.265959091</v>
      </c>
      <c r="O104" s="56">
        <f t="shared" ref="O104:O110" si="1">SUM(L104:N104)</f>
        <v>144147477.13013697</v>
      </c>
    </row>
    <row r="105" spans="2:17 16384:16384" ht="22.5" customHeight="1" x14ac:dyDescent="0.25">
      <c r="B105" s="204"/>
      <c r="C105" s="217"/>
      <c r="D105" s="194"/>
      <c r="E105" s="204"/>
      <c r="F105" s="19" t="s">
        <v>386</v>
      </c>
      <c r="G105" s="194"/>
      <c r="H105" s="242"/>
      <c r="I105" s="20" t="s">
        <v>592</v>
      </c>
      <c r="J105" s="20" t="s">
        <v>10</v>
      </c>
      <c r="K105" s="20">
        <v>128.69999999999999</v>
      </c>
      <c r="L105" s="22">
        <v>12870000</v>
      </c>
      <c r="M105" s="22">
        <v>66000746.685565397</v>
      </c>
      <c r="N105" s="22">
        <v>59062646.095256522</v>
      </c>
      <c r="O105" s="56">
        <f t="shared" si="1"/>
        <v>137933392.78082192</v>
      </c>
    </row>
    <row r="106" spans="2:17 16384:16384" ht="26.25" customHeight="1" x14ac:dyDescent="0.25">
      <c r="B106" s="19">
        <v>2</v>
      </c>
      <c r="C106" s="35" t="s">
        <v>1089</v>
      </c>
      <c r="D106" s="156"/>
      <c r="E106" s="19" t="s">
        <v>515</v>
      </c>
      <c r="F106" s="19" t="s">
        <v>387</v>
      </c>
      <c r="G106" s="19"/>
      <c r="H106" s="20">
        <v>251.47</v>
      </c>
      <c r="I106" s="20" t="s">
        <v>593</v>
      </c>
      <c r="J106" s="20" t="s">
        <v>1</v>
      </c>
      <c r="K106" s="20">
        <v>251.47</v>
      </c>
      <c r="L106" s="22">
        <v>25147000.00000003</v>
      </c>
      <c r="M106" s="22">
        <v>94497742.875636518</v>
      </c>
      <c r="N106" s="22">
        <v>90749040.596966207</v>
      </c>
      <c r="O106" s="56">
        <f t="shared" si="1"/>
        <v>210393783.47260275</v>
      </c>
    </row>
    <row r="107" spans="2:17 16384:16384" ht="29.25" customHeight="1" x14ac:dyDescent="0.25">
      <c r="B107" s="19">
        <v>3</v>
      </c>
      <c r="C107" s="35" t="s">
        <v>837</v>
      </c>
      <c r="D107" s="22"/>
      <c r="E107" s="19" t="s">
        <v>515</v>
      </c>
      <c r="F107" s="19" t="s">
        <v>393</v>
      </c>
      <c r="G107" s="19"/>
      <c r="H107" s="20">
        <v>45</v>
      </c>
      <c r="I107" s="20" t="s">
        <v>64</v>
      </c>
      <c r="J107" s="20" t="s">
        <v>1</v>
      </c>
      <c r="K107" s="20">
        <v>45</v>
      </c>
      <c r="L107" s="157">
        <v>0</v>
      </c>
      <c r="M107" s="157">
        <v>0</v>
      </c>
      <c r="N107" s="157">
        <v>0</v>
      </c>
      <c r="O107" s="56">
        <f>SUM(L107:N107)</f>
        <v>0</v>
      </c>
    </row>
    <row r="108" spans="2:17 16384:16384" ht="22.5" customHeight="1" x14ac:dyDescent="0.25">
      <c r="B108" s="204">
        <v>4</v>
      </c>
      <c r="C108" s="217" t="s">
        <v>838</v>
      </c>
      <c r="D108" s="192"/>
      <c r="E108" s="19" t="s">
        <v>515</v>
      </c>
      <c r="F108" s="19" t="s">
        <v>52</v>
      </c>
      <c r="G108" s="192"/>
      <c r="H108" s="242">
        <v>259.97000000000003</v>
      </c>
      <c r="I108" s="20" t="s">
        <v>594</v>
      </c>
      <c r="J108" s="20" t="s">
        <v>1</v>
      </c>
      <c r="K108" s="20">
        <v>157.32</v>
      </c>
      <c r="L108" s="22">
        <v>15732000.000000007</v>
      </c>
      <c r="M108" s="22">
        <v>14123825.323986299</v>
      </c>
      <c r="N108" s="22">
        <v>16026544.717109591</v>
      </c>
      <c r="O108" s="56">
        <f t="shared" si="1"/>
        <v>45882370.041095898</v>
      </c>
    </row>
    <row r="109" spans="2:17 16384:16384" ht="22.5" customHeight="1" x14ac:dyDescent="0.25">
      <c r="B109" s="204"/>
      <c r="C109" s="217"/>
      <c r="D109" s="193"/>
      <c r="E109" s="19" t="s">
        <v>515</v>
      </c>
      <c r="F109" s="19" t="s">
        <v>53</v>
      </c>
      <c r="G109" s="194"/>
      <c r="H109" s="242"/>
      <c r="I109" s="20" t="s">
        <v>595</v>
      </c>
      <c r="J109" s="20" t="s">
        <v>10</v>
      </c>
      <c r="K109" s="20">
        <v>101.15</v>
      </c>
      <c r="L109" s="22">
        <v>10114999.999999996</v>
      </c>
      <c r="M109" s="22">
        <v>7595878.2205126658</v>
      </c>
      <c r="N109" s="22">
        <v>7797654.3959256895</v>
      </c>
      <c r="O109" s="56">
        <f t="shared" si="1"/>
        <v>25508532.616438352</v>
      </c>
    </row>
    <row r="110" spans="2:17 16384:16384" ht="22.5" customHeight="1" x14ac:dyDescent="0.25">
      <c r="B110" s="204"/>
      <c r="C110" s="217"/>
      <c r="D110" s="194"/>
      <c r="E110" s="19" t="s">
        <v>515</v>
      </c>
      <c r="F110" s="19" t="s">
        <v>62</v>
      </c>
      <c r="G110" s="19"/>
      <c r="H110" s="20">
        <v>100</v>
      </c>
      <c r="I110" s="20" t="s">
        <v>514</v>
      </c>
      <c r="J110" s="20" t="s">
        <v>1</v>
      </c>
      <c r="K110" s="20">
        <v>100</v>
      </c>
      <c r="L110" s="157">
        <v>7589344</v>
      </c>
      <c r="M110" s="157">
        <v>6591691.098483393</v>
      </c>
      <c r="N110" s="157">
        <v>7677294.8467220869</v>
      </c>
      <c r="O110" s="56">
        <f t="shared" si="1"/>
        <v>21858329.94520548</v>
      </c>
    </row>
    <row r="111" spans="2:17 16384:16384" ht="12" thickBot="1" x14ac:dyDescent="0.3"/>
    <row r="112" spans="2:17 16384:16384" s="2" customFormat="1" ht="22.5" customHeight="1" thickBot="1" x14ac:dyDescent="0.3">
      <c r="C112" s="2">
        <v>4</v>
      </c>
      <c r="E112" s="251" t="s">
        <v>515</v>
      </c>
      <c r="F112" s="253"/>
      <c r="G112" s="59" t="s">
        <v>905</v>
      </c>
      <c r="H112" s="256" t="s">
        <v>4</v>
      </c>
      <c r="I112" s="257"/>
      <c r="J112" s="258"/>
      <c r="K112" s="59" t="s">
        <v>905</v>
      </c>
      <c r="L112" s="79">
        <f>SUM(L104:L111)</f>
        <v>84548344.00000003</v>
      </c>
      <c r="M112" s="79">
        <f>SUM(M104:M111)</f>
        <v>256584830.06836215</v>
      </c>
      <c r="N112" s="79">
        <f>SUM(N104:N111)</f>
        <v>244590711.91793922</v>
      </c>
      <c r="O112" s="79">
        <f>SUM(O104:O111)</f>
        <v>585723885.9863013</v>
      </c>
      <c r="P112" s="187">
        <f>SUM(L112:N112)</f>
        <v>585723885.98630142</v>
      </c>
      <c r="Q112" s="186" t="b">
        <f>O112=P112</f>
        <v>1</v>
      </c>
      <c r="XFD112" s="1"/>
    </row>
    <row r="113" spans="2:17 16384:16384" s="173" customFormat="1" x14ac:dyDescent="0.25">
      <c r="C113" s="4" t="s">
        <v>1104</v>
      </c>
      <c r="H113" s="176"/>
      <c r="I113" s="176"/>
      <c r="J113" s="176"/>
      <c r="K113" s="176"/>
      <c r="L113" s="174"/>
      <c r="M113" s="78">
        <f>SUM(M112:N112)</f>
        <v>501175541.98630136</v>
      </c>
      <c r="N113" s="174"/>
      <c r="O113" s="174"/>
      <c r="P113" s="186"/>
      <c r="Q113" s="186"/>
    </row>
    <row r="114" spans="2:17 16384:16384" s="173" customFormat="1" x14ac:dyDescent="0.25">
      <c r="C114" s="175"/>
      <c r="H114" s="176"/>
      <c r="I114" s="176"/>
      <c r="J114" s="176"/>
      <c r="K114" s="176"/>
      <c r="L114" s="174"/>
      <c r="M114" s="174"/>
      <c r="N114" s="174"/>
      <c r="O114" s="174"/>
      <c r="P114" s="186"/>
      <c r="Q114" s="186"/>
    </row>
    <row r="115" spans="2:17 16384:16384" s="173" customFormat="1" x14ac:dyDescent="0.25">
      <c r="C115" s="175"/>
      <c r="H115" s="176"/>
      <c r="I115" s="176"/>
      <c r="J115" s="176"/>
      <c r="K115" s="176"/>
      <c r="L115" s="174"/>
      <c r="M115" s="174"/>
      <c r="N115" s="174"/>
      <c r="O115" s="174"/>
      <c r="P115" s="186"/>
      <c r="Q115" s="186"/>
    </row>
    <row r="116" spans="2:17 16384:16384" s="173" customFormat="1" ht="12" thickBot="1" x14ac:dyDescent="0.3">
      <c r="C116" s="175"/>
      <c r="H116" s="176"/>
      <c r="I116" s="176"/>
      <c r="J116" s="176"/>
      <c r="K116" s="176"/>
      <c r="L116" s="174"/>
      <c r="M116" s="174"/>
      <c r="N116" s="174"/>
      <c r="O116" s="174"/>
      <c r="P116" s="186"/>
      <c r="Q116" s="186"/>
    </row>
    <row r="117" spans="2:17 16384:16384" ht="28.5" customHeight="1" thickBot="1" x14ac:dyDescent="0.3">
      <c r="B117" s="112" t="s">
        <v>417</v>
      </c>
      <c r="C117" s="113" t="s">
        <v>418</v>
      </c>
      <c r="D117" s="112" t="s">
        <v>996</v>
      </c>
      <c r="E117" s="113" t="s">
        <v>419</v>
      </c>
      <c r="F117" s="112" t="s">
        <v>420</v>
      </c>
      <c r="G117" s="148" t="s">
        <v>1006</v>
      </c>
      <c r="H117" s="114" t="s">
        <v>572</v>
      </c>
      <c r="I117" s="114" t="s">
        <v>422</v>
      </c>
      <c r="J117" s="114" t="s">
        <v>423</v>
      </c>
      <c r="K117" s="115" t="s">
        <v>424</v>
      </c>
      <c r="L117" s="116" t="s">
        <v>425</v>
      </c>
      <c r="M117" s="116" t="s">
        <v>3</v>
      </c>
      <c r="N117" s="116" t="s">
        <v>573</v>
      </c>
      <c r="O117" s="116" t="s">
        <v>574</v>
      </c>
    </row>
    <row r="118" spans="2:17 16384:16384" s="2" customFormat="1" ht="15.75" customHeight="1" x14ac:dyDescent="0.25">
      <c r="B118" s="205" t="s">
        <v>743</v>
      </c>
      <c r="C118" s="206"/>
      <c r="D118" s="206"/>
      <c r="E118" s="206"/>
      <c r="F118" s="206"/>
      <c r="G118" s="207"/>
      <c r="H118" s="50" t="s">
        <v>427</v>
      </c>
      <c r="I118" s="243" t="s">
        <v>743</v>
      </c>
      <c r="J118" s="244"/>
      <c r="K118" s="51" t="s">
        <v>427</v>
      </c>
      <c r="L118" s="164"/>
      <c r="M118" s="165"/>
      <c r="N118" s="165"/>
      <c r="O118" s="166" t="s">
        <v>680</v>
      </c>
      <c r="P118" s="186"/>
      <c r="Q118" s="186"/>
      <c r="XFD118" s="1"/>
    </row>
    <row r="119" spans="2:17 16384:16384" ht="22.5" customHeight="1" x14ac:dyDescent="0.25">
      <c r="B119" s="204">
        <v>1</v>
      </c>
      <c r="C119" s="217" t="s">
        <v>839</v>
      </c>
      <c r="D119" s="19"/>
      <c r="E119" s="204" t="s">
        <v>511</v>
      </c>
      <c r="F119" s="19" t="s">
        <v>54</v>
      </c>
      <c r="G119" s="192" t="s">
        <v>899</v>
      </c>
      <c r="H119" s="242">
        <v>530.54999999999995</v>
      </c>
      <c r="I119" s="20" t="s">
        <v>14</v>
      </c>
      <c r="J119" s="54" t="s">
        <v>1</v>
      </c>
      <c r="K119" s="20">
        <v>334.53</v>
      </c>
      <c r="L119" s="22">
        <v>2752435.041095891</v>
      </c>
      <c r="M119" s="22">
        <v>39061.907283167558</v>
      </c>
      <c r="N119" s="22">
        <v>22321.092716832438</v>
      </c>
      <c r="O119" s="56">
        <f>SUM(L119:N119)</f>
        <v>2813818.041095891</v>
      </c>
    </row>
    <row r="120" spans="2:17 16384:16384" ht="22.5" customHeight="1" x14ac:dyDescent="0.25">
      <c r="B120" s="204"/>
      <c r="C120" s="217"/>
      <c r="D120" s="19"/>
      <c r="E120" s="204"/>
      <c r="F120" s="19" t="s">
        <v>55</v>
      </c>
      <c r="G120" s="194"/>
      <c r="H120" s="242"/>
      <c r="I120" s="20" t="s">
        <v>56</v>
      </c>
      <c r="J120" s="54" t="s">
        <v>10</v>
      </c>
      <c r="K120" s="20">
        <v>196.02</v>
      </c>
      <c r="L120" s="22">
        <v>1067227.1849315064</v>
      </c>
      <c r="M120" s="22">
        <v>35635.48383561644</v>
      </c>
      <c r="N120" s="22">
        <v>22806.516164383564</v>
      </c>
      <c r="O120" s="56">
        <f>SUM(L120:N120)</f>
        <v>1125669.1849315064</v>
      </c>
    </row>
    <row r="121" spans="2:17 16384:16384" ht="12" thickBot="1" x14ac:dyDescent="0.3"/>
    <row r="122" spans="2:17 16384:16384" s="2" customFormat="1" ht="22.5" customHeight="1" thickBot="1" x14ac:dyDescent="0.3">
      <c r="C122" s="2">
        <v>1</v>
      </c>
      <c r="E122" s="251" t="s">
        <v>511</v>
      </c>
      <c r="F122" s="253"/>
      <c r="G122" s="59" t="s">
        <v>905</v>
      </c>
      <c r="H122" s="256" t="s">
        <v>4</v>
      </c>
      <c r="I122" s="257"/>
      <c r="J122" s="258"/>
      <c r="K122" s="59" t="s">
        <v>905</v>
      </c>
      <c r="L122" s="79">
        <f>SUM(L119:L121)</f>
        <v>3819662.2260273974</v>
      </c>
      <c r="M122" s="79">
        <f>SUM(M119:M121)</f>
        <v>74697.391118783999</v>
      </c>
      <c r="N122" s="79">
        <f>SUM(N119:N121)</f>
        <v>45127.608881216001</v>
      </c>
      <c r="O122" s="79">
        <f>SUM(O119:O121)</f>
        <v>3939487.2260273974</v>
      </c>
      <c r="P122" s="187">
        <f>SUM(L122:N122)</f>
        <v>3939487.2260273974</v>
      </c>
      <c r="Q122" s="186" t="b">
        <f>O122=P122</f>
        <v>1</v>
      </c>
      <c r="XFD122" s="1"/>
    </row>
    <row r="123" spans="2:17 16384:16384" s="173" customFormat="1" x14ac:dyDescent="0.25">
      <c r="C123" s="4" t="s">
        <v>1107</v>
      </c>
      <c r="H123" s="176"/>
      <c r="I123" s="176"/>
      <c r="J123" s="176"/>
      <c r="K123" s="176"/>
      <c r="L123" s="174"/>
      <c r="M123" s="78">
        <f>SUM(M122:N122)</f>
        <v>119825</v>
      </c>
      <c r="N123" s="174"/>
      <c r="O123" s="174"/>
      <c r="P123" s="186"/>
      <c r="Q123" s="186"/>
    </row>
    <row r="124" spans="2:17 16384:16384" s="173" customFormat="1" x14ac:dyDescent="0.25">
      <c r="C124" s="175"/>
      <c r="H124" s="176"/>
      <c r="I124" s="176"/>
      <c r="J124" s="176"/>
      <c r="K124" s="176"/>
      <c r="L124" s="174"/>
      <c r="M124" s="174"/>
      <c r="N124" s="174"/>
      <c r="O124" s="174"/>
      <c r="P124" s="186"/>
      <c r="Q124" s="186"/>
    </row>
    <row r="125" spans="2:17 16384:16384" s="173" customFormat="1" x14ac:dyDescent="0.25">
      <c r="C125" s="175"/>
      <c r="H125" s="176"/>
      <c r="I125" s="176"/>
      <c r="J125" s="176"/>
      <c r="K125" s="176"/>
      <c r="L125" s="174"/>
      <c r="M125" s="174"/>
      <c r="N125" s="174"/>
      <c r="O125" s="174"/>
      <c r="P125" s="186"/>
      <c r="Q125" s="186"/>
    </row>
    <row r="126" spans="2:17 16384:16384" s="173" customFormat="1" ht="12" thickBot="1" x14ac:dyDescent="0.3">
      <c r="C126" s="175"/>
      <c r="H126" s="176"/>
      <c r="I126" s="176"/>
      <c r="J126" s="176"/>
      <c r="K126" s="176"/>
      <c r="L126" s="174"/>
      <c r="M126" s="174"/>
      <c r="N126" s="174"/>
      <c r="O126" s="174"/>
      <c r="P126" s="186"/>
      <c r="Q126" s="186"/>
    </row>
    <row r="127" spans="2:17 16384:16384" ht="28.5" customHeight="1" thickBot="1" x14ac:dyDescent="0.3">
      <c r="B127" s="112" t="s">
        <v>417</v>
      </c>
      <c r="C127" s="113" t="s">
        <v>418</v>
      </c>
      <c r="D127" s="112" t="s">
        <v>996</v>
      </c>
      <c r="E127" s="113" t="s">
        <v>419</v>
      </c>
      <c r="F127" s="112" t="s">
        <v>420</v>
      </c>
      <c r="G127" s="148" t="s">
        <v>1006</v>
      </c>
      <c r="H127" s="114" t="s">
        <v>572</v>
      </c>
      <c r="I127" s="114" t="s">
        <v>422</v>
      </c>
      <c r="J127" s="114" t="s">
        <v>423</v>
      </c>
      <c r="K127" s="115" t="s">
        <v>424</v>
      </c>
      <c r="L127" s="116" t="s">
        <v>425</v>
      </c>
      <c r="M127" s="116" t="s">
        <v>3</v>
      </c>
      <c r="N127" s="116" t="s">
        <v>573</v>
      </c>
      <c r="O127" s="116" t="s">
        <v>574</v>
      </c>
    </row>
    <row r="128" spans="2:17 16384:16384" s="2" customFormat="1" ht="15.75" customHeight="1" x14ac:dyDescent="0.25">
      <c r="B128" s="205" t="s">
        <v>743</v>
      </c>
      <c r="C128" s="206"/>
      <c r="D128" s="206"/>
      <c r="E128" s="206"/>
      <c r="F128" s="206"/>
      <c r="G128" s="207"/>
      <c r="H128" s="50" t="s">
        <v>427</v>
      </c>
      <c r="I128" s="243" t="s">
        <v>743</v>
      </c>
      <c r="J128" s="244"/>
      <c r="K128" s="51" t="s">
        <v>427</v>
      </c>
      <c r="L128" s="164"/>
      <c r="M128" s="165"/>
      <c r="N128" s="165"/>
      <c r="O128" s="166" t="s">
        <v>680</v>
      </c>
      <c r="P128" s="186"/>
      <c r="Q128" s="186"/>
      <c r="XFD128" s="1"/>
    </row>
    <row r="129" spans="2:17 16384:16384" ht="26.25" customHeight="1" x14ac:dyDescent="0.25">
      <c r="B129" s="19">
        <v>1</v>
      </c>
      <c r="C129" s="35" t="s">
        <v>1039</v>
      </c>
      <c r="D129" s="19"/>
      <c r="E129" s="19" t="s">
        <v>551</v>
      </c>
      <c r="F129" s="19" t="s">
        <v>382</v>
      </c>
      <c r="G129" s="19"/>
      <c r="H129" s="20">
        <v>230.63</v>
      </c>
      <c r="I129" s="20" t="s">
        <v>582</v>
      </c>
      <c r="J129" s="20" t="s">
        <v>186</v>
      </c>
      <c r="K129" s="20">
        <v>72.88</v>
      </c>
      <c r="L129" s="22">
        <v>0</v>
      </c>
      <c r="M129" s="22">
        <v>0</v>
      </c>
      <c r="N129" s="22">
        <v>0</v>
      </c>
      <c r="O129" s="56">
        <f>SUM(L129:N129)</f>
        <v>0</v>
      </c>
    </row>
    <row r="130" spans="2:17 16384:16384" ht="28.5" customHeight="1" x14ac:dyDescent="0.25">
      <c r="B130" s="19">
        <v>2</v>
      </c>
      <c r="C130" s="35" t="s">
        <v>840</v>
      </c>
      <c r="D130" s="20"/>
      <c r="E130" s="19" t="s">
        <v>551</v>
      </c>
      <c r="F130" s="20" t="s">
        <v>47</v>
      </c>
      <c r="G130" s="134" t="s">
        <v>899</v>
      </c>
      <c r="H130" s="20">
        <v>540</v>
      </c>
      <c r="I130" s="20" t="s">
        <v>14</v>
      </c>
      <c r="J130" s="20" t="s">
        <v>10</v>
      </c>
      <c r="K130" s="20">
        <v>243</v>
      </c>
      <c r="L130" s="22">
        <v>0</v>
      </c>
      <c r="M130" s="22">
        <v>0</v>
      </c>
      <c r="N130" s="22">
        <v>0</v>
      </c>
      <c r="O130" s="56">
        <f>SUM(L130:N130)</f>
        <v>0</v>
      </c>
    </row>
    <row r="131" spans="2:17 16384:16384" ht="12" thickBot="1" x14ac:dyDescent="0.3"/>
    <row r="132" spans="2:17 16384:16384" s="2" customFormat="1" ht="22.5" customHeight="1" thickBot="1" x14ac:dyDescent="0.3">
      <c r="C132" s="2">
        <v>2</v>
      </c>
      <c r="E132" s="251" t="s">
        <v>551</v>
      </c>
      <c r="F132" s="253"/>
      <c r="G132" s="59" t="s">
        <v>905</v>
      </c>
      <c r="H132" s="256" t="s">
        <v>4</v>
      </c>
      <c r="I132" s="257"/>
      <c r="J132" s="258"/>
      <c r="K132" s="59" t="s">
        <v>905</v>
      </c>
      <c r="L132" s="79">
        <f>SUM(L129:L131)</f>
        <v>0</v>
      </c>
      <c r="M132" s="79">
        <f>SUM(M129:M131)</f>
        <v>0</v>
      </c>
      <c r="N132" s="79">
        <f>SUM(N129:N131)</f>
        <v>0</v>
      </c>
      <c r="O132" s="79">
        <f>SUM(O129:O131)</f>
        <v>0</v>
      </c>
      <c r="P132" s="187">
        <f>SUM(L132:N132)</f>
        <v>0</v>
      </c>
      <c r="Q132" s="186" t="b">
        <f>O132=P132</f>
        <v>1</v>
      </c>
      <c r="XFD132" s="1"/>
    </row>
    <row r="133" spans="2:17 16384:16384" s="173" customFormat="1" x14ac:dyDescent="0.25">
      <c r="C133" s="175"/>
      <c r="H133" s="176"/>
      <c r="I133" s="176"/>
      <c r="J133" s="176"/>
      <c r="K133" s="176"/>
      <c r="L133" s="174"/>
      <c r="M133" s="78">
        <f>SUM(M132:N132)</f>
        <v>0</v>
      </c>
      <c r="N133" s="174"/>
      <c r="O133" s="174"/>
      <c r="P133" s="186"/>
      <c r="Q133" s="186"/>
    </row>
    <row r="134" spans="2:17 16384:16384" s="173" customFormat="1" x14ac:dyDescent="0.25">
      <c r="C134" s="175"/>
      <c r="H134" s="176"/>
      <c r="I134" s="176"/>
      <c r="J134" s="176"/>
      <c r="K134" s="176"/>
      <c r="L134" s="174"/>
      <c r="M134" s="174"/>
      <c r="N134" s="174"/>
      <c r="O134" s="174"/>
      <c r="P134" s="186"/>
      <c r="Q134" s="186"/>
    </row>
    <row r="135" spans="2:17 16384:16384" s="173" customFormat="1" x14ac:dyDescent="0.25">
      <c r="C135" s="175"/>
      <c r="H135" s="176"/>
      <c r="I135" s="176"/>
      <c r="J135" s="176"/>
      <c r="K135" s="176"/>
      <c r="L135" s="174"/>
      <c r="M135" s="174"/>
      <c r="N135" s="174"/>
      <c r="O135" s="174"/>
      <c r="P135" s="186"/>
      <c r="Q135" s="186"/>
    </row>
    <row r="136" spans="2:17 16384:16384" s="173" customFormat="1" ht="12" thickBot="1" x14ac:dyDescent="0.3">
      <c r="C136" s="175"/>
      <c r="H136" s="176"/>
      <c r="I136" s="176"/>
      <c r="J136" s="176"/>
      <c r="K136" s="176"/>
      <c r="L136" s="174"/>
      <c r="M136" s="174"/>
      <c r="N136" s="174"/>
      <c r="O136" s="174"/>
      <c r="P136" s="186"/>
      <c r="Q136" s="186"/>
    </row>
    <row r="137" spans="2:17 16384:16384" ht="28.5" customHeight="1" thickBot="1" x14ac:dyDescent="0.3">
      <c r="B137" s="112" t="s">
        <v>417</v>
      </c>
      <c r="C137" s="113" t="s">
        <v>418</v>
      </c>
      <c r="D137" s="112" t="s">
        <v>996</v>
      </c>
      <c r="E137" s="113" t="s">
        <v>419</v>
      </c>
      <c r="F137" s="112" t="s">
        <v>420</v>
      </c>
      <c r="G137" s="148" t="s">
        <v>1006</v>
      </c>
      <c r="H137" s="114" t="s">
        <v>572</v>
      </c>
      <c r="I137" s="114" t="s">
        <v>422</v>
      </c>
      <c r="J137" s="114" t="s">
        <v>423</v>
      </c>
      <c r="K137" s="115" t="s">
        <v>424</v>
      </c>
      <c r="L137" s="116" t="s">
        <v>425</v>
      </c>
      <c r="M137" s="116" t="s">
        <v>3</v>
      </c>
      <c r="N137" s="116" t="s">
        <v>573</v>
      </c>
      <c r="O137" s="116" t="s">
        <v>574</v>
      </c>
    </row>
    <row r="138" spans="2:17 16384:16384" s="2" customFormat="1" ht="15.75" customHeight="1" x14ac:dyDescent="0.25">
      <c r="B138" s="205" t="s">
        <v>743</v>
      </c>
      <c r="C138" s="206"/>
      <c r="D138" s="206"/>
      <c r="E138" s="206"/>
      <c r="F138" s="206"/>
      <c r="G138" s="207"/>
      <c r="H138" s="50" t="s">
        <v>427</v>
      </c>
      <c r="I138" s="243" t="s">
        <v>743</v>
      </c>
      <c r="J138" s="244"/>
      <c r="K138" s="51" t="s">
        <v>427</v>
      </c>
      <c r="L138" s="164"/>
      <c r="M138" s="165"/>
      <c r="N138" s="165"/>
      <c r="O138" s="166" t="s">
        <v>680</v>
      </c>
      <c r="P138" s="186"/>
      <c r="Q138" s="186"/>
      <c r="XFD138" s="1"/>
    </row>
    <row r="139" spans="2:17 16384:16384" ht="25.5" customHeight="1" x14ac:dyDescent="0.25">
      <c r="B139" s="19">
        <v>1</v>
      </c>
      <c r="C139" s="35" t="s">
        <v>841</v>
      </c>
      <c r="D139" s="19"/>
      <c r="E139" s="19" t="s">
        <v>501</v>
      </c>
      <c r="F139" s="19" t="s">
        <v>384</v>
      </c>
      <c r="G139" s="19"/>
      <c r="H139" s="20">
        <v>50</v>
      </c>
      <c r="I139" s="20" t="s">
        <v>575</v>
      </c>
      <c r="J139" s="20" t="s">
        <v>1</v>
      </c>
      <c r="K139" s="20">
        <v>50</v>
      </c>
      <c r="L139" s="22">
        <v>5000000</v>
      </c>
      <c r="M139" s="22">
        <v>19410887.833838619</v>
      </c>
      <c r="N139" s="22">
        <v>16308574.9469833</v>
      </c>
      <c r="O139" s="56">
        <f t="shared" ref="O139:O144" si="2">SUM(L139:N139)</f>
        <v>40719462.780821919</v>
      </c>
    </row>
    <row r="140" spans="2:17 16384:16384" ht="22.5" customHeight="1" x14ac:dyDescent="0.25">
      <c r="B140" s="192">
        <v>2</v>
      </c>
      <c r="C140" s="202" t="s">
        <v>842</v>
      </c>
      <c r="D140" s="192"/>
      <c r="E140" s="192" t="s">
        <v>501</v>
      </c>
      <c r="F140" s="19" t="s">
        <v>28</v>
      </c>
      <c r="G140" s="192"/>
      <c r="H140" s="198">
        <v>188.91</v>
      </c>
      <c r="I140" s="20" t="s">
        <v>29</v>
      </c>
      <c r="J140" s="20" t="s">
        <v>1</v>
      </c>
      <c r="K140" s="20">
        <v>118.3</v>
      </c>
      <c r="L140" s="22">
        <v>11830000.000000004</v>
      </c>
      <c r="M140" s="22">
        <v>9177479.6705753431</v>
      </c>
      <c r="N140" s="22">
        <v>10193560.767780822</v>
      </c>
      <c r="O140" s="56">
        <f t="shared" si="2"/>
        <v>31201040.438356169</v>
      </c>
    </row>
    <row r="141" spans="2:17 16384:16384" ht="22.5" customHeight="1" x14ac:dyDescent="0.25">
      <c r="B141" s="194"/>
      <c r="C141" s="203"/>
      <c r="D141" s="194"/>
      <c r="E141" s="194"/>
      <c r="F141" s="19" t="s">
        <v>30</v>
      </c>
      <c r="G141" s="194"/>
      <c r="H141" s="199"/>
      <c r="I141" s="20" t="s">
        <v>31</v>
      </c>
      <c r="J141" s="20" t="s">
        <v>10</v>
      </c>
      <c r="K141" s="20">
        <v>70.61</v>
      </c>
      <c r="L141" s="22">
        <v>7061000</v>
      </c>
      <c r="M141" s="22">
        <v>5016675.1020011269</v>
      </c>
      <c r="N141" s="22">
        <v>5455808.350053668</v>
      </c>
      <c r="O141" s="56">
        <f t="shared" si="2"/>
        <v>17533483.452054795</v>
      </c>
    </row>
    <row r="142" spans="2:17 16384:16384" ht="26.25" customHeight="1" x14ac:dyDescent="0.25">
      <c r="B142" s="19">
        <v>3</v>
      </c>
      <c r="C142" s="35" t="s">
        <v>843</v>
      </c>
      <c r="D142" s="19"/>
      <c r="E142" s="19" t="s">
        <v>501</v>
      </c>
      <c r="F142" s="19" t="s">
        <v>32</v>
      </c>
      <c r="G142" s="19"/>
      <c r="H142" s="20">
        <v>540</v>
      </c>
      <c r="I142" s="20" t="s">
        <v>578</v>
      </c>
      <c r="J142" s="20" t="s">
        <v>10</v>
      </c>
      <c r="K142" s="20">
        <v>299.88</v>
      </c>
      <c r="L142" s="22">
        <v>8968392.0890410952</v>
      </c>
      <c r="M142" s="22">
        <v>3329748.6608662042</v>
      </c>
      <c r="N142" s="22">
        <v>853065.9692707822</v>
      </c>
      <c r="O142" s="56">
        <f t="shared" si="2"/>
        <v>13151206.719178082</v>
      </c>
    </row>
    <row r="143" spans="2:17 16384:16384" ht="22.5" customHeight="1" x14ac:dyDescent="0.25">
      <c r="B143" s="204">
        <v>4</v>
      </c>
      <c r="C143" s="259" t="s">
        <v>844</v>
      </c>
      <c r="D143" s="192"/>
      <c r="E143" s="192" t="s">
        <v>501</v>
      </c>
      <c r="F143" s="19" t="s">
        <v>0</v>
      </c>
      <c r="G143" s="192" t="s">
        <v>899</v>
      </c>
      <c r="H143" s="198">
        <v>540</v>
      </c>
      <c r="I143" s="20" t="s">
        <v>2</v>
      </c>
      <c r="J143" s="20" t="s">
        <v>1</v>
      </c>
      <c r="K143" s="20">
        <v>305.55</v>
      </c>
      <c r="L143" s="22">
        <v>0</v>
      </c>
      <c r="M143" s="22">
        <v>0</v>
      </c>
      <c r="N143" s="22">
        <v>0</v>
      </c>
      <c r="O143" s="56">
        <f t="shared" si="2"/>
        <v>0</v>
      </c>
    </row>
    <row r="144" spans="2:17 16384:16384" ht="22.5" customHeight="1" x14ac:dyDescent="0.25">
      <c r="B144" s="204"/>
      <c r="C144" s="259"/>
      <c r="D144" s="194"/>
      <c r="E144" s="194"/>
      <c r="F144" s="19" t="s">
        <v>6</v>
      </c>
      <c r="G144" s="194"/>
      <c r="H144" s="199"/>
      <c r="I144" s="20" t="s">
        <v>7</v>
      </c>
      <c r="J144" s="20" t="s">
        <v>10</v>
      </c>
      <c r="K144" s="20">
        <v>234.45</v>
      </c>
      <c r="L144" s="22">
        <v>0</v>
      </c>
      <c r="M144" s="22">
        <v>0</v>
      </c>
      <c r="N144" s="22">
        <v>0</v>
      </c>
      <c r="O144" s="56">
        <f t="shared" si="2"/>
        <v>0</v>
      </c>
    </row>
    <row r="145" spans="2:17 16384:16384" ht="12" thickBot="1" x14ac:dyDescent="0.3"/>
    <row r="146" spans="2:17 16384:16384" s="2" customFormat="1" ht="22.5" customHeight="1" thickBot="1" x14ac:dyDescent="0.3">
      <c r="C146" s="2">
        <v>4</v>
      </c>
      <c r="E146" s="251" t="s">
        <v>501</v>
      </c>
      <c r="F146" s="253"/>
      <c r="G146" s="59" t="s">
        <v>905</v>
      </c>
      <c r="H146" s="256" t="s">
        <v>4</v>
      </c>
      <c r="I146" s="257"/>
      <c r="J146" s="258"/>
      <c r="K146" s="59" t="s">
        <v>905</v>
      </c>
      <c r="L146" s="79">
        <f>SUM(L139:L145)</f>
        <v>32859392.089041099</v>
      </c>
      <c r="M146" s="79">
        <f>SUM(M139:M145)</f>
        <v>36934791.267281294</v>
      </c>
      <c r="N146" s="79">
        <f>SUM(N139:N145)</f>
        <v>32811010.034088571</v>
      </c>
      <c r="O146" s="79">
        <f>SUM(O139:O145)</f>
        <v>102605193.39041096</v>
      </c>
      <c r="P146" s="187">
        <f>SUM(L146:N146)</f>
        <v>102605193.39041096</v>
      </c>
      <c r="Q146" s="186" t="b">
        <f>O146=P146</f>
        <v>1</v>
      </c>
      <c r="XFD146" s="1"/>
    </row>
    <row r="147" spans="2:17 16384:16384" s="173" customFormat="1" x14ac:dyDescent="0.25">
      <c r="C147" s="4" t="s">
        <v>1104</v>
      </c>
      <c r="H147" s="176"/>
      <c r="I147" s="176"/>
      <c r="J147" s="176"/>
      <c r="K147" s="176"/>
      <c r="L147" s="174"/>
      <c r="M147" s="78">
        <f>SUM(M146:N146)</f>
        <v>69745801.301369861</v>
      </c>
      <c r="N147" s="174"/>
      <c r="O147" s="174"/>
      <c r="P147" s="186"/>
      <c r="Q147" s="186"/>
    </row>
    <row r="148" spans="2:17 16384:16384" s="173" customFormat="1" x14ac:dyDescent="0.25">
      <c r="C148" s="175"/>
      <c r="H148" s="176"/>
      <c r="I148" s="176"/>
      <c r="J148" s="176"/>
      <c r="K148" s="176"/>
      <c r="L148" s="174"/>
      <c r="M148" s="174"/>
      <c r="N148" s="174"/>
      <c r="O148" s="174"/>
      <c r="P148" s="186"/>
      <c r="Q148" s="186"/>
    </row>
    <row r="149" spans="2:17 16384:16384" s="173" customFormat="1" x14ac:dyDescent="0.25">
      <c r="C149" s="175"/>
      <c r="H149" s="176"/>
      <c r="I149" s="176"/>
      <c r="J149" s="176"/>
      <c r="K149" s="176"/>
      <c r="L149" s="174"/>
      <c r="M149" s="174"/>
      <c r="N149" s="174"/>
      <c r="O149" s="174"/>
      <c r="P149" s="186"/>
      <c r="Q149" s="186"/>
    </row>
    <row r="150" spans="2:17 16384:16384" s="173" customFormat="1" ht="12" thickBot="1" x14ac:dyDescent="0.3">
      <c r="C150" s="175"/>
      <c r="H150" s="176"/>
      <c r="I150" s="176"/>
      <c r="J150" s="176"/>
      <c r="K150" s="176"/>
      <c r="L150" s="174"/>
      <c r="M150" s="174"/>
      <c r="N150" s="174"/>
      <c r="O150" s="174"/>
      <c r="P150" s="186"/>
      <c r="Q150" s="186"/>
    </row>
    <row r="151" spans="2:17 16384:16384" ht="28.5" customHeight="1" thickBot="1" x14ac:dyDescent="0.3">
      <c r="B151" s="112" t="s">
        <v>417</v>
      </c>
      <c r="C151" s="113" t="s">
        <v>418</v>
      </c>
      <c r="D151" s="112" t="s">
        <v>996</v>
      </c>
      <c r="E151" s="113" t="s">
        <v>419</v>
      </c>
      <c r="F151" s="112" t="s">
        <v>420</v>
      </c>
      <c r="G151" s="148" t="s">
        <v>1006</v>
      </c>
      <c r="H151" s="114" t="s">
        <v>572</v>
      </c>
      <c r="I151" s="114" t="s">
        <v>422</v>
      </c>
      <c r="J151" s="114" t="s">
        <v>423</v>
      </c>
      <c r="K151" s="115" t="s">
        <v>424</v>
      </c>
      <c r="L151" s="116" t="s">
        <v>425</v>
      </c>
      <c r="M151" s="116" t="s">
        <v>3</v>
      </c>
      <c r="N151" s="116" t="s">
        <v>573</v>
      </c>
      <c r="O151" s="116" t="s">
        <v>574</v>
      </c>
    </row>
    <row r="152" spans="2:17 16384:16384" s="2" customFormat="1" ht="15.75" customHeight="1" x14ac:dyDescent="0.25">
      <c r="B152" s="205" t="s">
        <v>743</v>
      </c>
      <c r="C152" s="206"/>
      <c r="D152" s="206"/>
      <c r="E152" s="206"/>
      <c r="F152" s="206"/>
      <c r="G152" s="207"/>
      <c r="H152" s="50" t="s">
        <v>427</v>
      </c>
      <c r="I152" s="243" t="s">
        <v>743</v>
      </c>
      <c r="J152" s="244"/>
      <c r="K152" s="51" t="s">
        <v>427</v>
      </c>
      <c r="L152" s="164"/>
      <c r="M152" s="165"/>
      <c r="N152" s="165"/>
      <c r="O152" s="166" t="s">
        <v>680</v>
      </c>
      <c r="P152" s="186"/>
      <c r="Q152" s="186"/>
      <c r="XFD152" s="1"/>
    </row>
    <row r="153" spans="2:17 16384:16384" ht="22.5" customHeight="1" x14ac:dyDescent="0.25">
      <c r="B153" s="204">
        <v>1</v>
      </c>
      <c r="C153" s="255" t="s">
        <v>845</v>
      </c>
      <c r="D153" s="192"/>
      <c r="E153" s="204" t="s">
        <v>550</v>
      </c>
      <c r="F153" s="19" t="s">
        <v>8</v>
      </c>
      <c r="G153" s="192" t="s">
        <v>899</v>
      </c>
      <c r="H153" s="198">
        <v>540</v>
      </c>
      <c r="I153" s="20" t="s">
        <v>2</v>
      </c>
      <c r="J153" s="20" t="s">
        <v>1</v>
      </c>
      <c r="K153" s="20">
        <v>302.06</v>
      </c>
      <c r="L153" s="22">
        <v>0</v>
      </c>
      <c r="M153" s="22">
        <v>-1.2355037956715447E-3</v>
      </c>
      <c r="N153" s="22">
        <v>1.2355037956715447E-3</v>
      </c>
      <c r="O153" s="56">
        <f>SUM(L153:N153)</f>
        <v>0</v>
      </c>
    </row>
    <row r="154" spans="2:17 16384:16384" ht="22.5" customHeight="1" x14ac:dyDescent="0.25">
      <c r="B154" s="204"/>
      <c r="C154" s="255"/>
      <c r="D154" s="194"/>
      <c r="E154" s="204"/>
      <c r="F154" s="19" t="s">
        <v>9</v>
      </c>
      <c r="G154" s="194"/>
      <c r="H154" s="199"/>
      <c r="I154" s="20" t="s">
        <v>7</v>
      </c>
      <c r="J154" s="20" t="s">
        <v>10</v>
      </c>
      <c r="K154" s="20">
        <v>237.94</v>
      </c>
      <c r="L154" s="22">
        <v>0</v>
      </c>
      <c r="M154" s="22">
        <v>0</v>
      </c>
      <c r="N154" s="22">
        <v>0</v>
      </c>
      <c r="O154" s="56">
        <f>SUM(L154:N154)</f>
        <v>0</v>
      </c>
    </row>
    <row r="155" spans="2:17 16384:16384" ht="12" thickBot="1" x14ac:dyDescent="0.3"/>
    <row r="156" spans="2:17 16384:16384" s="2" customFormat="1" ht="22.5" customHeight="1" thickBot="1" x14ac:dyDescent="0.3">
      <c r="C156" s="2">
        <v>1</v>
      </c>
      <c r="E156" s="251" t="s">
        <v>550</v>
      </c>
      <c r="F156" s="253"/>
      <c r="G156" s="59" t="s">
        <v>905</v>
      </c>
      <c r="H156" s="256" t="s">
        <v>4</v>
      </c>
      <c r="I156" s="257"/>
      <c r="J156" s="258"/>
      <c r="K156" s="59" t="s">
        <v>905</v>
      </c>
      <c r="L156" s="79">
        <f>SUM(L153:L155)</f>
        <v>0</v>
      </c>
      <c r="M156" s="79">
        <f>SUM(M153:M155)</f>
        <v>-1.2355037956715447E-3</v>
      </c>
      <c r="N156" s="79">
        <f>SUM(N153:N155)</f>
        <v>1.2355037956715447E-3</v>
      </c>
      <c r="O156" s="79">
        <f>SUM(O153:O155)</f>
        <v>0</v>
      </c>
      <c r="P156" s="187">
        <f>SUM(L156:N156)</f>
        <v>0</v>
      </c>
      <c r="Q156" s="186" t="b">
        <f>O156=P156</f>
        <v>1</v>
      </c>
      <c r="XFD156" s="1"/>
    </row>
    <row r="157" spans="2:17 16384:16384" s="173" customFormat="1" x14ac:dyDescent="0.25">
      <c r="C157" s="175"/>
      <c r="H157" s="176"/>
      <c r="L157" s="174"/>
      <c r="M157" s="78">
        <f>SUM(M156:N156)</f>
        <v>0</v>
      </c>
      <c r="N157" s="174"/>
      <c r="O157" s="174"/>
      <c r="P157" s="186"/>
      <c r="Q157" s="186"/>
    </row>
    <row r="158" spans="2:17 16384:16384" s="173" customFormat="1" x14ac:dyDescent="0.25">
      <c r="C158" s="175"/>
      <c r="H158" s="176"/>
      <c r="L158" s="174"/>
      <c r="M158" s="174"/>
      <c r="N158" s="174"/>
      <c r="O158" s="174"/>
      <c r="P158" s="186"/>
      <c r="Q158" s="186"/>
    </row>
    <row r="159" spans="2:17 16384:16384" s="173" customFormat="1" x14ac:dyDescent="0.25">
      <c r="C159" s="175"/>
      <c r="H159" s="176"/>
      <c r="L159" s="174"/>
      <c r="M159" s="174"/>
      <c r="N159" s="174"/>
      <c r="O159" s="174"/>
      <c r="P159" s="186"/>
      <c r="Q159" s="186"/>
    </row>
    <row r="160" spans="2:17 16384:16384" s="173" customFormat="1" ht="12" thickBot="1" x14ac:dyDescent="0.3">
      <c r="C160" s="175"/>
      <c r="H160" s="176"/>
      <c r="L160" s="174"/>
      <c r="M160" s="174"/>
      <c r="N160" s="174"/>
      <c r="O160" s="174"/>
      <c r="P160" s="186"/>
      <c r="Q160" s="186"/>
    </row>
    <row r="161" spans="3:17 16384:16384" s="2" customFormat="1" ht="22.5" customHeight="1" thickBot="1" x14ac:dyDescent="0.3">
      <c r="C161" s="260" t="s">
        <v>26</v>
      </c>
      <c r="D161" s="261"/>
      <c r="E161" s="262"/>
      <c r="F161" s="263"/>
      <c r="G161" s="1"/>
      <c r="H161" s="251" t="s">
        <v>619</v>
      </c>
      <c r="I161" s="252"/>
      <c r="J161" s="253"/>
      <c r="K161" s="59" t="s">
        <v>905</v>
      </c>
      <c r="L161" s="79">
        <f>SUM(L12+L24+L37+L46+L58+L97+L112+L122+L132+L146+L156)</f>
        <v>477085681.79758894</v>
      </c>
      <c r="M161" s="79">
        <f>SUM(M12+M24+M37+M46+M58+M97+M112+M122+M132+M146+M156)</f>
        <v>529145405.13496232</v>
      </c>
      <c r="N161" s="79">
        <f>SUM(N12+N24+N37+N46+N58+N97+N112+N122+N132+N146+N156)</f>
        <v>436202549.1646952</v>
      </c>
      <c r="O161" s="79">
        <f>SUM(L161+M162)</f>
        <v>1442433636.0972466</v>
      </c>
      <c r="P161" s="186"/>
      <c r="Q161" s="186"/>
      <c r="XFD161" s="1"/>
    </row>
    <row r="162" spans="3:17 16384:16384" s="2" customFormat="1" ht="22.5" customHeight="1" thickBot="1" x14ac:dyDescent="0.3">
      <c r="C162" s="264"/>
      <c r="D162" s="265"/>
      <c r="E162" s="266"/>
      <c r="F162" s="267"/>
      <c r="G162" s="1"/>
      <c r="H162" s="251" t="s">
        <v>679</v>
      </c>
      <c r="I162" s="252"/>
      <c r="J162" s="253"/>
      <c r="K162" s="229" t="s">
        <v>905</v>
      </c>
      <c r="L162" s="230"/>
      <c r="M162" s="108">
        <f>SUM(M161:N161)</f>
        <v>965347954.29965758</v>
      </c>
      <c r="N162" s="109"/>
      <c r="O162" s="81" t="s">
        <v>743</v>
      </c>
      <c r="P162" s="186"/>
      <c r="Q162" s="186"/>
      <c r="XFD162" s="1"/>
    </row>
    <row r="209" spans="3:3" x14ac:dyDescent="0.25"/>
    <row r="210" spans="3:3" x14ac:dyDescent="0.25">
      <c r="C210" s="4">
        <f>SUM(C156,C146,C132,C122,C112,C97,C58,C46,C37,C23,C12)</f>
        <v>44</v>
      </c>
    </row>
    <row r="211" spans="3:3" x14ac:dyDescent="0.25">
      <c r="C211" s="4">
        <f>3+1+3+15+2+1+2+1+2</f>
        <v>30</v>
      </c>
    </row>
    <row r="212" spans="3:3" x14ac:dyDescent="0.25"/>
    <row r="217" spans="3:3" ht="12.75" hidden="1" customHeight="1" x14ac:dyDescent="0.25"/>
    <row r="218" spans="3:3" ht="12.75" hidden="1" customHeight="1" x14ac:dyDescent="0.25"/>
    <row r="219" spans="3:3" ht="12.75" hidden="1" customHeight="1" x14ac:dyDescent="0.25"/>
    <row r="220" spans="3:3" ht="12.75" hidden="1" customHeight="1" x14ac:dyDescent="0.25"/>
    <row r="221" spans="3:3" ht="12.75" hidden="1" customHeight="1" x14ac:dyDescent="0.25"/>
    <row r="222" spans="3:3" ht="12.75" hidden="1" customHeight="1" x14ac:dyDescent="0.25"/>
    <row r="223" spans="3:3" ht="12.75" hidden="1" customHeight="1" x14ac:dyDescent="0.25"/>
    <row r="224" spans="3:3" ht="12.75" hidden="1" customHeight="1" x14ac:dyDescent="0.25"/>
  </sheetData>
  <mergeCells count="162">
    <mergeCell ref="H83:H84"/>
    <mergeCell ref="H87:H88"/>
    <mergeCell ref="H85:H86"/>
    <mergeCell ref="H91:H93"/>
    <mergeCell ref="I18:J18"/>
    <mergeCell ref="I30:J30"/>
    <mergeCell ref="H73:H75"/>
    <mergeCell ref="H108:H109"/>
    <mergeCell ref="H104:H105"/>
    <mergeCell ref="I52:J52"/>
    <mergeCell ref="I64:J64"/>
    <mergeCell ref="I43:J43"/>
    <mergeCell ref="H20:H21"/>
    <mergeCell ref="H34:H35"/>
    <mergeCell ref="H46:J46"/>
    <mergeCell ref="H58:J58"/>
    <mergeCell ref="B2:O2"/>
    <mergeCell ref="H6:H7"/>
    <mergeCell ref="B9:B10"/>
    <mergeCell ref="C9:C10"/>
    <mergeCell ref="E9:E10"/>
    <mergeCell ref="H9:H10"/>
    <mergeCell ref="I5:J5"/>
    <mergeCell ref="C6:C8"/>
    <mergeCell ref="B6:B8"/>
    <mergeCell ref="E6:E8"/>
    <mergeCell ref="G6:G8"/>
    <mergeCell ref="D6:D8"/>
    <mergeCell ref="G9:G10"/>
    <mergeCell ref="D9:D10"/>
    <mergeCell ref="B5:G5"/>
    <mergeCell ref="C20:C21"/>
    <mergeCell ref="E20:E21"/>
    <mergeCell ref="H24:J24"/>
    <mergeCell ref="C34:C35"/>
    <mergeCell ref="H12:J12"/>
    <mergeCell ref="H37:J37"/>
    <mergeCell ref="E34:E35"/>
    <mergeCell ref="G20:G21"/>
    <mergeCell ref="G34:G35"/>
    <mergeCell ref="D20:D21"/>
    <mergeCell ref="D34:D35"/>
    <mergeCell ref="B18:G18"/>
    <mergeCell ref="B30:G30"/>
    <mergeCell ref="B20:B21"/>
    <mergeCell ref="E12:F12"/>
    <mergeCell ref="E24:F24"/>
    <mergeCell ref="B34:B35"/>
    <mergeCell ref="E37:F37"/>
    <mergeCell ref="B140:B141"/>
    <mergeCell ref="B104:B105"/>
    <mergeCell ref="B108:B110"/>
    <mergeCell ref="C143:C144"/>
    <mergeCell ref="E97:F97"/>
    <mergeCell ref="E112:F112"/>
    <mergeCell ref="B94:B95"/>
    <mergeCell ref="K162:L162"/>
    <mergeCell ref="C161:F162"/>
    <mergeCell ref="D153:D154"/>
    <mergeCell ref="C85:C86"/>
    <mergeCell ref="C87:C90"/>
    <mergeCell ref="E91:E93"/>
    <mergeCell ref="I152:J152"/>
    <mergeCell ref="H122:J122"/>
    <mergeCell ref="H132:J132"/>
    <mergeCell ref="H146:J146"/>
    <mergeCell ref="E85:E86"/>
    <mergeCell ref="H94:H95"/>
    <mergeCell ref="E94:E95"/>
    <mergeCell ref="C94:C95"/>
    <mergeCell ref="D140:D141"/>
    <mergeCell ref="D143:D144"/>
    <mergeCell ref="H143:H144"/>
    <mergeCell ref="E140:E141"/>
    <mergeCell ref="G143:G144"/>
    <mergeCell ref="G140:G141"/>
    <mergeCell ref="G119:G120"/>
    <mergeCell ref="G108:G109"/>
    <mergeCell ref="G104:G105"/>
    <mergeCell ref="G94:G95"/>
    <mergeCell ref="C83:C84"/>
    <mergeCell ref="H162:J162"/>
    <mergeCell ref="H156:J156"/>
    <mergeCell ref="E156:F156"/>
    <mergeCell ref="B119:B120"/>
    <mergeCell ref="E87:E90"/>
    <mergeCell ref="C119:C120"/>
    <mergeCell ref="C104:C105"/>
    <mergeCell ref="C108:C110"/>
    <mergeCell ref="D83:D84"/>
    <mergeCell ref="D85:D86"/>
    <mergeCell ref="D94:D95"/>
    <mergeCell ref="D91:D93"/>
    <mergeCell ref="D87:D90"/>
    <mergeCell ref="D104:D105"/>
    <mergeCell ref="D108:D110"/>
    <mergeCell ref="B143:B144"/>
    <mergeCell ref="H89:H90"/>
    <mergeCell ref="I103:J103"/>
    <mergeCell ref="E104:E105"/>
    <mergeCell ref="H119:H120"/>
    <mergeCell ref="H112:J112"/>
    <mergeCell ref="G87:G90"/>
    <mergeCell ref="I118:J118"/>
    <mergeCell ref="B43:G43"/>
    <mergeCell ref="B52:G52"/>
    <mergeCell ref="B64:G64"/>
    <mergeCell ref="B103:G103"/>
    <mergeCell ref="B118:G118"/>
    <mergeCell ref="B128:G128"/>
    <mergeCell ref="B87:B90"/>
    <mergeCell ref="B81:B82"/>
    <mergeCell ref="B55:B56"/>
    <mergeCell ref="E55:E56"/>
    <mergeCell ref="D79:D80"/>
    <mergeCell ref="D81:D82"/>
    <mergeCell ref="C73:C75"/>
    <mergeCell ref="B73:B75"/>
    <mergeCell ref="E73:E75"/>
    <mergeCell ref="E46:F46"/>
    <mergeCell ref="E58:F58"/>
    <mergeCell ref="C81:C82"/>
    <mergeCell ref="B85:B86"/>
    <mergeCell ref="B83:B84"/>
    <mergeCell ref="E122:F122"/>
    <mergeCell ref="E119:E120"/>
    <mergeCell ref="C91:C93"/>
    <mergeCell ref="B91:B93"/>
    <mergeCell ref="G55:G56"/>
    <mergeCell ref="G73:G75"/>
    <mergeCell ref="G79:G80"/>
    <mergeCell ref="G81:G82"/>
    <mergeCell ref="G83:G84"/>
    <mergeCell ref="G85:G86"/>
    <mergeCell ref="G91:G93"/>
    <mergeCell ref="D73:D75"/>
    <mergeCell ref="D55:D56"/>
    <mergeCell ref="E83:E84"/>
    <mergeCell ref="C55:C56"/>
    <mergeCell ref="H81:H82"/>
    <mergeCell ref="H79:H80"/>
    <mergeCell ref="H55:H56"/>
    <mergeCell ref="B152:G152"/>
    <mergeCell ref="C140:C141"/>
    <mergeCell ref="H161:J161"/>
    <mergeCell ref="E81:E82"/>
    <mergeCell ref="C79:C80"/>
    <mergeCell ref="B79:B80"/>
    <mergeCell ref="E79:E80"/>
    <mergeCell ref="B153:B154"/>
    <mergeCell ref="G153:G154"/>
    <mergeCell ref="C153:C154"/>
    <mergeCell ref="E153:E154"/>
    <mergeCell ref="H153:H154"/>
    <mergeCell ref="B138:G138"/>
    <mergeCell ref="H97:J97"/>
    <mergeCell ref="E143:E144"/>
    <mergeCell ref="E132:F132"/>
    <mergeCell ref="E146:F146"/>
    <mergeCell ref="H140:H141"/>
    <mergeCell ref="I128:J128"/>
    <mergeCell ref="I138:J138"/>
  </mergeCells>
  <pageMargins left="0.7" right="0.7" top="0.75" bottom="0.75" header="0.3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79998168889431442"/>
  </sheetPr>
  <dimension ref="A1:R234"/>
  <sheetViews>
    <sheetView showGridLines="0" topLeftCell="A152" workbookViewId="0">
      <selection activeCell="C227" sqref="C227"/>
    </sheetView>
  </sheetViews>
  <sheetFormatPr defaultColWidth="0" defaultRowHeight="11.25" zeroHeight="1" x14ac:dyDescent="0.15"/>
  <cols>
    <col min="1" max="1" width="2.85546875" style="1" customWidth="1"/>
    <col min="2" max="2" width="4.5703125" style="11" customWidth="1"/>
    <col min="3" max="3" width="44.7109375" style="70" customWidth="1"/>
    <col min="4" max="4" width="8" style="68" customWidth="1"/>
    <col min="5" max="5" width="12" style="68" customWidth="1"/>
    <col min="6" max="7" width="8" style="68" customWidth="1"/>
    <col min="8" max="8" width="11.5703125" style="11" customWidth="1"/>
    <col min="9" max="9" width="10.7109375" style="11" customWidth="1"/>
    <col min="10" max="11" width="9.140625" style="11" customWidth="1"/>
    <col min="12" max="12" width="14.42578125" style="68" customWidth="1"/>
    <col min="13" max="13" width="15.42578125" style="68" customWidth="1"/>
    <col min="14" max="14" width="14.42578125" style="68" customWidth="1"/>
    <col min="15" max="15" width="15.85546875" style="68" customWidth="1"/>
    <col min="16" max="16" width="12.7109375" style="171" customWidth="1"/>
    <col min="17" max="17" width="4.85546875" style="171" customWidth="1"/>
    <col min="18" max="18" width="0" style="68" hidden="1" customWidth="1"/>
    <col min="19" max="16384" width="9.140625" style="68" hidden="1"/>
  </cols>
  <sheetData>
    <row r="1" spans="1:17" ht="9.75" customHeight="1" thickBot="1" x14ac:dyDescent="0.2"/>
    <row r="2" spans="1:17" ht="21.75" customHeight="1" thickBot="1" x14ac:dyDescent="0.3">
      <c r="B2" s="268" t="s">
        <v>1092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9"/>
    </row>
    <row r="3" spans="1:17" ht="9.75" customHeight="1" thickBot="1" x14ac:dyDescent="0.2">
      <c r="B3" s="2"/>
    </row>
    <row r="4" spans="1:17" ht="31.5" customHeight="1" thickBot="1" x14ac:dyDescent="0.2">
      <c r="B4" s="117" t="s">
        <v>417</v>
      </c>
      <c r="C4" s="118" t="s">
        <v>418</v>
      </c>
      <c r="D4" s="117" t="s">
        <v>996</v>
      </c>
      <c r="E4" s="118" t="s">
        <v>419</v>
      </c>
      <c r="F4" s="117" t="s">
        <v>420</v>
      </c>
      <c r="G4" s="144" t="s">
        <v>1006</v>
      </c>
      <c r="H4" s="119" t="s">
        <v>572</v>
      </c>
      <c r="I4" s="119" t="s">
        <v>422</v>
      </c>
      <c r="J4" s="119" t="s">
        <v>423</v>
      </c>
      <c r="K4" s="119" t="s">
        <v>424</v>
      </c>
      <c r="L4" s="120" t="s">
        <v>425</v>
      </c>
      <c r="M4" s="120" t="s">
        <v>3</v>
      </c>
      <c r="N4" s="120" t="s">
        <v>573</v>
      </c>
      <c r="O4" s="120" t="s">
        <v>574</v>
      </c>
    </row>
    <row r="5" spans="1:17" s="2" customFormat="1" ht="15.75" customHeight="1" x14ac:dyDescent="0.25">
      <c r="B5" s="205" t="s">
        <v>743</v>
      </c>
      <c r="C5" s="206"/>
      <c r="D5" s="206"/>
      <c r="E5" s="206"/>
      <c r="F5" s="206"/>
      <c r="G5" s="207"/>
      <c r="H5" s="110" t="s">
        <v>427</v>
      </c>
      <c r="I5" s="245" t="s">
        <v>743</v>
      </c>
      <c r="J5" s="246"/>
      <c r="K5" s="111" t="s">
        <v>427</v>
      </c>
      <c r="L5" s="167"/>
      <c r="M5" s="168"/>
      <c r="N5" s="168"/>
      <c r="O5" s="169" t="s">
        <v>680</v>
      </c>
      <c r="P5" s="172"/>
      <c r="Q5" s="172"/>
    </row>
    <row r="6" spans="1:17" ht="27.75" customHeight="1" x14ac:dyDescent="0.15">
      <c r="B6" s="28">
        <v>1</v>
      </c>
      <c r="C6" s="35" t="s">
        <v>748</v>
      </c>
      <c r="D6" s="73"/>
      <c r="E6" s="28" t="s">
        <v>549</v>
      </c>
      <c r="F6" s="28" t="s">
        <v>144</v>
      </c>
      <c r="G6" s="28"/>
      <c r="H6" s="36">
        <v>1619.51</v>
      </c>
      <c r="I6" s="34" t="s">
        <v>640</v>
      </c>
      <c r="J6" s="34" t="s">
        <v>1</v>
      </c>
      <c r="K6" s="36">
        <v>1619.51</v>
      </c>
      <c r="L6" s="30">
        <v>145755900</v>
      </c>
      <c r="M6" s="30">
        <v>113659277.17778081</v>
      </c>
      <c r="N6" s="30">
        <v>127422466.82221919</v>
      </c>
      <c r="O6" s="56">
        <f>SUM(L6:N6)</f>
        <v>386837644</v>
      </c>
    </row>
    <row r="7" spans="1:17" s="1" customFormat="1" ht="12" thickBot="1" x14ac:dyDescent="0.3">
      <c r="C7" s="4"/>
      <c r="H7" s="3"/>
      <c r="I7" s="3"/>
      <c r="J7" s="3"/>
      <c r="K7" s="3"/>
      <c r="L7" s="5"/>
      <c r="M7" s="5"/>
      <c r="N7" s="5"/>
      <c r="O7" s="5"/>
      <c r="P7" s="171"/>
      <c r="Q7" s="171"/>
    </row>
    <row r="8" spans="1:17" s="2" customFormat="1" ht="22.5" customHeight="1" thickBot="1" x14ac:dyDescent="0.3">
      <c r="A8" s="1"/>
      <c r="C8" s="71">
        <v>1</v>
      </c>
      <c r="D8" s="71"/>
      <c r="E8" s="277" t="s">
        <v>549</v>
      </c>
      <c r="F8" s="278"/>
      <c r="G8" s="59" t="s">
        <v>905</v>
      </c>
      <c r="H8" s="282" t="s">
        <v>4</v>
      </c>
      <c r="I8" s="283"/>
      <c r="J8" s="284"/>
      <c r="K8" s="59" t="s">
        <v>905</v>
      </c>
      <c r="L8" s="80">
        <f>SUM(L6:L7)</f>
        <v>145755900</v>
      </c>
      <c r="M8" s="80">
        <f>SUM(M6:M7)</f>
        <v>113659277.17778081</v>
      </c>
      <c r="N8" s="80">
        <f>SUM(N6:N7)</f>
        <v>127422466.82221919</v>
      </c>
      <c r="O8" s="80">
        <f>SUM(O6:O7)</f>
        <v>386837644</v>
      </c>
      <c r="P8" s="188">
        <f>SUM(L8:N8)</f>
        <v>386837644</v>
      </c>
      <c r="Q8" s="189" t="b">
        <f>O8=P8</f>
        <v>1</v>
      </c>
    </row>
    <row r="9" spans="1:17" s="1" customFormat="1" x14ac:dyDescent="0.25">
      <c r="C9" s="4" t="s">
        <v>1107</v>
      </c>
      <c r="H9" s="3"/>
      <c r="I9" s="3"/>
      <c r="J9" s="3"/>
      <c r="K9" s="3"/>
      <c r="L9" s="69"/>
      <c r="M9" s="78">
        <f>SUM(M8:N8)</f>
        <v>241081744</v>
      </c>
      <c r="N9" s="69"/>
      <c r="O9" s="69"/>
      <c r="P9" s="171"/>
      <c r="Q9" s="171"/>
    </row>
    <row r="10" spans="1:17" s="1" customFormat="1" x14ac:dyDescent="0.25">
      <c r="C10" s="4"/>
      <c r="H10" s="3"/>
      <c r="I10" s="3"/>
      <c r="J10" s="3"/>
      <c r="K10" s="3"/>
      <c r="L10" s="69"/>
      <c r="M10" s="174"/>
      <c r="N10" s="69"/>
      <c r="O10" s="69"/>
      <c r="P10" s="171"/>
      <c r="Q10" s="171"/>
    </row>
    <row r="11" spans="1:17" s="1" customFormat="1" x14ac:dyDescent="0.25">
      <c r="C11" s="4"/>
      <c r="H11" s="3"/>
      <c r="I11" s="3"/>
      <c r="J11" s="3"/>
      <c r="K11" s="3"/>
      <c r="L11" s="69"/>
      <c r="M11" s="69"/>
      <c r="N11" s="69"/>
      <c r="O11" s="69"/>
      <c r="P11" s="171"/>
      <c r="Q11" s="171"/>
    </row>
    <row r="12" spans="1:17" s="1" customFormat="1" ht="12" thickBot="1" x14ac:dyDescent="0.3">
      <c r="C12" s="4"/>
      <c r="H12" s="3"/>
      <c r="I12" s="3"/>
      <c r="J12" s="3"/>
      <c r="K12" s="3"/>
      <c r="L12" s="69"/>
      <c r="M12" s="69"/>
      <c r="N12" s="69"/>
      <c r="O12" s="69"/>
      <c r="P12" s="171"/>
      <c r="Q12" s="171"/>
    </row>
    <row r="13" spans="1:17" ht="31.5" customHeight="1" thickBot="1" x14ac:dyDescent="0.2">
      <c r="B13" s="117" t="s">
        <v>417</v>
      </c>
      <c r="C13" s="118" t="s">
        <v>418</v>
      </c>
      <c r="D13" s="117" t="s">
        <v>996</v>
      </c>
      <c r="E13" s="118" t="s">
        <v>419</v>
      </c>
      <c r="F13" s="117" t="s">
        <v>420</v>
      </c>
      <c r="G13" s="144" t="s">
        <v>1006</v>
      </c>
      <c r="H13" s="119" t="s">
        <v>572</v>
      </c>
      <c r="I13" s="119" t="s">
        <v>422</v>
      </c>
      <c r="J13" s="119" t="s">
        <v>423</v>
      </c>
      <c r="K13" s="119" t="s">
        <v>424</v>
      </c>
      <c r="L13" s="120" t="s">
        <v>425</v>
      </c>
      <c r="M13" s="120" t="s">
        <v>3</v>
      </c>
      <c r="N13" s="120" t="s">
        <v>573</v>
      </c>
      <c r="O13" s="120" t="s">
        <v>574</v>
      </c>
    </row>
    <row r="14" spans="1:17" s="2" customFormat="1" ht="15.75" customHeight="1" x14ac:dyDescent="0.25">
      <c r="A14" s="1"/>
      <c r="B14" s="205" t="s">
        <v>743</v>
      </c>
      <c r="C14" s="206"/>
      <c r="D14" s="206"/>
      <c r="E14" s="206"/>
      <c r="F14" s="206"/>
      <c r="G14" s="207"/>
      <c r="H14" s="50" t="s">
        <v>427</v>
      </c>
      <c r="I14" s="243" t="s">
        <v>743</v>
      </c>
      <c r="J14" s="244"/>
      <c r="K14" s="51" t="s">
        <v>427</v>
      </c>
      <c r="L14" s="167"/>
      <c r="M14" s="168"/>
      <c r="N14" s="168"/>
      <c r="O14" s="169" t="s">
        <v>680</v>
      </c>
      <c r="P14" s="171"/>
      <c r="Q14" s="171"/>
    </row>
    <row r="15" spans="1:17" ht="22.5" customHeight="1" x14ac:dyDescent="0.15">
      <c r="B15" s="211">
        <v>1</v>
      </c>
      <c r="C15" s="279" t="s">
        <v>847</v>
      </c>
      <c r="D15" s="139"/>
      <c r="E15" s="211" t="s">
        <v>548</v>
      </c>
      <c r="F15" s="28" t="s">
        <v>142</v>
      </c>
      <c r="G15" s="211" t="s">
        <v>899</v>
      </c>
      <c r="H15" s="300">
        <v>2884.8</v>
      </c>
      <c r="I15" s="34" t="s">
        <v>634</v>
      </c>
      <c r="J15" s="34" t="s">
        <v>1</v>
      </c>
      <c r="K15" s="36">
        <v>2561</v>
      </c>
      <c r="L15" s="30">
        <v>252257832.00000003</v>
      </c>
      <c r="M15" s="30">
        <v>193517477.99301371</v>
      </c>
      <c r="N15" s="30">
        <v>178885809.00698629</v>
      </c>
      <c r="O15" s="56">
        <f t="shared" ref="O15:O33" si="0">SUM(L15:N15)</f>
        <v>624661119</v>
      </c>
    </row>
    <row r="16" spans="1:17" ht="22.5" customHeight="1" x14ac:dyDescent="0.15">
      <c r="B16" s="212"/>
      <c r="C16" s="281"/>
      <c r="D16" s="140"/>
      <c r="E16" s="212"/>
      <c r="F16" s="28" t="s">
        <v>143</v>
      </c>
      <c r="G16" s="212"/>
      <c r="H16" s="287"/>
      <c r="I16" s="34" t="s">
        <v>643</v>
      </c>
      <c r="J16" s="34" t="s">
        <v>10</v>
      </c>
      <c r="K16" s="36">
        <v>323.51</v>
      </c>
      <c r="L16" s="30">
        <v>31214888</v>
      </c>
      <c r="M16" s="30">
        <v>21486525.25167124</v>
      </c>
      <c r="N16" s="30">
        <v>17363960.74832876</v>
      </c>
      <c r="O16" s="56">
        <f t="shared" si="0"/>
        <v>70065374</v>
      </c>
    </row>
    <row r="17" spans="1:17" ht="27.75" customHeight="1" x14ac:dyDescent="0.15">
      <c r="B17" s="28">
        <v>2</v>
      </c>
      <c r="C17" s="35" t="s">
        <v>1090</v>
      </c>
      <c r="D17" s="73"/>
      <c r="E17" s="28" t="s">
        <v>548</v>
      </c>
      <c r="F17" s="28" t="s">
        <v>151</v>
      </c>
      <c r="G17" s="28" t="s">
        <v>899</v>
      </c>
      <c r="H17" s="36">
        <v>1482</v>
      </c>
      <c r="I17" s="34" t="s">
        <v>642</v>
      </c>
      <c r="J17" s="34" t="s">
        <v>1</v>
      </c>
      <c r="K17" s="36">
        <v>1482</v>
      </c>
      <c r="L17" s="30">
        <v>0</v>
      </c>
      <c r="M17" s="30">
        <v>0</v>
      </c>
      <c r="N17" s="30">
        <v>0</v>
      </c>
      <c r="O17" s="56">
        <f>SUM(L17:N17)</f>
        <v>0</v>
      </c>
    </row>
    <row r="18" spans="1:17" ht="26.25" customHeight="1" x14ac:dyDescent="0.15">
      <c r="A18" s="2"/>
      <c r="B18" s="28">
        <v>3</v>
      </c>
      <c r="C18" s="35" t="s">
        <v>749</v>
      </c>
      <c r="D18" s="73"/>
      <c r="E18" s="28" t="s">
        <v>548</v>
      </c>
      <c r="F18" s="28" t="s">
        <v>165</v>
      </c>
      <c r="G18" s="28"/>
      <c r="H18" s="36">
        <v>3136.12</v>
      </c>
      <c r="I18" s="34" t="s">
        <v>644</v>
      </c>
      <c r="J18" s="34" t="s">
        <v>1</v>
      </c>
      <c r="K18" s="36">
        <v>3136.12</v>
      </c>
      <c r="L18" s="30">
        <v>0</v>
      </c>
      <c r="M18" s="30">
        <v>0</v>
      </c>
      <c r="N18" s="30">
        <v>0</v>
      </c>
      <c r="O18" s="56">
        <f>SUM(L18:N18)</f>
        <v>0</v>
      </c>
    </row>
    <row r="19" spans="1:17" ht="27" customHeight="1" x14ac:dyDescent="0.15">
      <c r="B19" s="28">
        <v>4</v>
      </c>
      <c r="C19" s="35" t="s">
        <v>779</v>
      </c>
      <c r="D19" s="73"/>
      <c r="E19" s="28" t="s">
        <v>548</v>
      </c>
      <c r="F19" s="28" t="s">
        <v>166</v>
      </c>
      <c r="G19" s="28" t="s">
        <v>899</v>
      </c>
      <c r="H19" s="36">
        <v>1860.89</v>
      </c>
      <c r="I19" s="34" t="s">
        <v>645</v>
      </c>
      <c r="J19" s="34" t="s">
        <v>1</v>
      </c>
      <c r="K19" s="36">
        <v>1860.89</v>
      </c>
      <c r="L19" s="30">
        <v>0</v>
      </c>
      <c r="M19" s="30">
        <v>0</v>
      </c>
      <c r="N19" s="30">
        <v>0</v>
      </c>
      <c r="O19" s="56">
        <f>SUM(L19:N19)</f>
        <v>0</v>
      </c>
    </row>
    <row r="20" spans="1:17" ht="26.25" customHeight="1" x14ac:dyDescent="0.15">
      <c r="B20" s="28">
        <v>5</v>
      </c>
      <c r="C20" s="35" t="s">
        <v>780</v>
      </c>
      <c r="D20" s="73"/>
      <c r="E20" s="28" t="s">
        <v>548</v>
      </c>
      <c r="F20" s="28" t="s">
        <v>623</v>
      </c>
      <c r="G20" s="28"/>
      <c r="H20" s="36">
        <v>724.86</v>
      </c>
      <c r="I20" s="34" t="s">
        <v>576</v>
      </c>
      <c r="J20" s="34" t="s">
        <v>1</v>
      </c>
      <c r="K20" s="36">
        <v>724.86</v>
      </c>
      <c r="L20" s="30">
        <v>72486000</v>
      </c>
      <c r="M20" s="30">
        <v>32171882.285243832</v>
      </c>
      <c r="N20" s="30">
        <v>4450050.9047561642</v>
      </c>
      <c r="O20" s="56">
        <f t="shared" si="0"/>
        <v>109107933.19</v>
      </c>
    </row>
    <row r="21" spans="1:17" ht="27" customHeight="1" x14ac:dyDescent="0.15">
      <c r="A21" s="2"/>
      <c r="B21" s="28">
        <v>6</v>
      </c>
      <c r="C21" s="35" t="s">
        <v>783</v>
      </c>
      <c r="D21" s="73"/>
      <c r="E21" s="28" t="s">
        <v>548</v>
      </c>
      <c r="F21" s="28" t="s">
        <v>77</v>
      </c>
      <c r="G21" s="28" t="s">
        <v>899</v>
      </c>
      <c r="H21" s="36">
        <v>631.89</v>
      </c>
      <c r="I21" s="34" t="s">
        <v>588</v>
      </c>
      <c r="J21" s="34" t="s">
        <v>1</v>
      </c>
      <c r="K21" s="36">
        <v>631.89</v>
      </c>
      <c r="L21" s="30">
        <v>0</v>
      </c>
      <c r="M21" s="30">
        <v>0</v>
      </c>
      <c r="N21" s="30">
        <v>0</v>
      </c>
      <c r="O21" s="56">
        <f>SUM(L21:N21)</f>
        <v>0</v>
      </c>
    </row>
    <row r="22" spans="1:17" ht="27.75" customHeight="1" x14ac:dyDescent="0.15">
      <c r="B22" s="28">
        <v>7</v>
      </c>
      <c r="C22" s="35" t="s">
        <v>1008</v>
      </c>
      <c r="D22" s="73"/>
      <c r="E22" s="28" t="s">
        <v>548</v>
      </c>
      <c r="F22" s="28" t="s">
        <v>81</v>
      </c>
      <c r="G22" s="28" t="s">
        <v>899</v>
      </c>
      <c r="H22" s="36">
        <v>2137.91</v>
      </c>
      <c r="I22" s="34" t="s">
        <v>604</v>
      </c>
      <c r="J22" s="34" t="s">
        <v>1</v>
      </c>
      <c r="K22" s="36">
        <v>2043.94</v>
      </c>
      <c r="L22" s="30">
        <v>0</v>
      </c>
      <c r="M22" s="30">
        <v>0</v>
      </c>
      <c r="N22" s="30">
        <v>0</v>
      </c>
      <c r="O22" s="56">
        <f>SUM(L22:N22)</f>
        <v>0</v>
      </c>
    </row>
    <row r="23" spans="1:17" ht="38.25" customHeight="1" x14ac:dyDescent="0.15">
      <c r="B23" s="28">
        <v>8</v>
      </c>
      <c r="C23" s="35" t="s">
        <v>784</v>
      </c>
      <c r="D23" s="73"/>
      <c r="E23" s="28" t="s">
        <v>548</v>
      </c>
      <c r="F23" s="28" t="s">
        <v>83</v>
      </c>
      <c r="G23" s="28" t="s">
        <v>899</v>
      </c>
      <c r="H23" s="36">
        <v>3128.2</v>
      </c>
      <c r="I23" s="34" t="s">
        <v>641</v>
      </c>
      <c r="J23" s="34" t="s">
        <v>1</v>
      </c>
      <c r="K23" s="36">
        <v>3128.2</v>
      </c>
      <c r="L23" s="30">
        <v>0</v>
      </c>
      <c r="M23" s="30">
        <v>0</v>
      </c>
      <c r="N23" s="30">
        <v>0</v>
      </c>
      <c r="O23" s="56">
        <f>SUM(L23:N23)</f>
        <v>0</v>
      </c>
    </row>
    <row r="24" spans="1:17" ht="22.5" customHeight="1" x14ac:dyDescent="0.15">
      <c r="A24" s="2"/>
      <c r="B24" s="211">
        <v>9</v>
      </c>
      <c r="C24" s="202" t="s">
        <v>1040</v>
      </c>
      <c r="D24" s="301"/>
      <c r="E24" s="211" t="s">
        <v>548</v>
      </c>
      <c r="F24" s="28" t="s">
        <v>99</v>
      </c>
      <c r="G24" s="211"/>
      <c r="H24" s="300">
        <v>1959.2</v>
      </c>
      <c r="I24" s="28" t="s">
        <v>691</v>
      </c>
      <c r="J24" s="28" t="s">
        <v>1</v>
      </c>
      <c r="K24" s="36">
        <v>979.6</v>
      </c>
      <c r="L24" s="30">
        <v>0</v>
      </c>
      <c r="M24" s="30">
        <v>0</v>
      </c>
      <c r="N24" s="30">
        <v>0</v>
      </c>
      <c r="O24" s="56">
        <f t="shared" si="0"/>
        <v>0</v>
      </c>
      <c r="P24" s="172"/>
      <c r="Q24" s="172"/>
    </row>
    <row r="25" spans="1:17" ht="22.5" customHeight="1" x14ac:dyDescent="0.15">
      <c r="B25" s="212"/>
      <c r="C25" s="203"/>
      <c r="D25" s="302"/>
      <c r="E25" s="212"/>
      <c r="F25" s="28" t="s">
        <v>100</v>
      </c>
      <c r="G25" s="212"/>
      <c r="H25" s="287"/>
      <c r="I25" s="28" t="s">
        <v>689</v>
      </c>
      <c r="J25" s="28" t="s">
        <v>10</v>
      </c>
      <c r="K25" s="36">
        <v>979.6</v>
      </c>
      <c r="L25" s="30">
        <v>0</v>
      </c>
      <c r="M25" s="30">
        <v>0</v>
      </c>
      <c r="N25" s="30">
        <v>0</v>
      </c>
      <c r="O25" s="56">
        <f t="shared" si="0"/>
        <v>0</v>
      </c>
    </row>
    <row r="26" spans="1:17" ht="30" customHeight="1" x14ac:dyDescent="0.15">
      <c r="B26" s="28">
        <v>10</v>
      </c>
      <c r="C26" s="35" t="s">
        <v>751</v>
      </c>
      <c r="D26" s="73"/>
      <c r="E26" s="28" t="s">
        <v>548</v>
      </c>
      <c r="F26" s="28" t="s">
        <v>106</v>
      </c>
      <c r="G26" s="28"/>
      <c r="H26" s="36">
        <v>611.80999999999995</v>
      </c>
      <c r="I26" s="34" t="s">
        <v>646</v>
      </c>
      <c r="J26" s="34" t="s">
        <v>1</v>
      </c>
      <c r="K26" s="36">
        <v>611.80999999999995</v>
      </c>
      <c r="L26" s="30">
        <v>17434805.887671232</v>
      </c>
      <c r="M26" s="30">
        <v>936959.41009960591</v>
      </c>
      <c r="N26" s="30">
        <v>506856.58990039409</v>
      </c>
      <c r="O26" s="56">
        <f t="shared" si="0"/>
        <v>18878621.887671232</v>
      </c>
    </row>
    <row r="27" spans="1:17" ht="26.25" customHeight="1" x14ac:dyDescent="0.15">
      <c r="B27" s="28">
        <v>11</v>
      </c>
      <c r="C27" s="35" t="s">
        <v>788</v>
      </c>
      <c r="D27" s="73"/>
      <c r="E27" s="28" t="s">
        <v>548</v>
      </c>
      <c r="F27" s="28" t="s">
        <v>128</v>
      </c>
      <c r="G27" s="28"/>
      <c r="H27" s="36">
        <v>1852.81</v>
      </c>
      <c r="I27" s="34" t="s">
        <v>129</v>
      </c>
      <c r="J27" s="34" t="s">
        <v>1</v>
      </c>
      <c r="K27" s="36">
        <v>1852.81</v>
      </c>
      <c r="L27" s="30">
        <v>148224800.00000006</v>
      </c>
      <c r="M27" s="30">
        <v>32217421.398377612</v>
      </c>
      <c r="N27" s="30">
        <v>11041750.90856088</v>
      </c>
      <c r="O27" s="56">
        <f t="shared" si="0"/>
        <v>191483972.30693853</v>
      </c>
    </row>
    <row r="28" spans="1:17" ht="22.5" customHeight="1" x14ac:dyDescent="0.15">
      <c r="B28" s="211">
        <v>12</v>
      </c>
      <c r="C28" s="202" t="s">
        <v>787</v>
      </c>
      <c r="D28" s="211">
        <v>59901</v>
      </c>
      <c r="E28" s="211" t="s">
        <v>548</v>
      </c>
      <c r="F28" s="28" t="s">
        <v>133</v>
      </c>
      <c r="G28" s="58" t="s">
        <v>899</v>
      </c>
      <c r="H28" s="300">
        <v>6711.27</v>
      </c>
      <c r="I28" s="28" t="s">
        <v>134</v>
      </c>
      <c r="J28" s="28" t="s">
        <v>1</v>
      </c>
      <c r="K28" s="36">
        <v>3355.64</v>
      </c>
      <c r="L28" s="30">
        <v>0</v>
      </c>
      <c r="M28" s="30">
        <v>0</v>
      </c>
      <c r="N28" s="30">
        <v>0</v>
      </c>
      <c r="O28" s="56">
        <f t="shared" si="0"/>
        <v>0</v>
      </c>
    </row>
    <row r="29" spans="1:17" ht="22.5" customHeight="1" x14ac:dyDescent="0.15">
      <c r="B29" s="212"/>
      <c r="C29" s="203"/>
      <c r="D29" s="212"/>
      <c r="E29" s="212"/>
      <c r="F29" s="28" t="s">
        <v>135</v>
      </c>
      <c r="G29" s="132" t="s">
        <v>899</v>
      </c>
      <c r="H29" s="287"/>
      <c r="I29" s="28" t="s">
        <v>647</v>
      </c>
      <c r="J29" s="28" t="s">
        <v>10</v>
      </c>
      <c r="K29" s="36">
        <v>3355.63</v>
      </c>
      <c r="L29" s="30">
        <v>0</v>
      </c>
      <c r="M29" s="30">
        <v>0</v>
      </c>
      <c r="N29" s="30">
        <v>0</v>
      </c>
      <c r="O29" s="56">
        <f t="shared" si="0"/>
        <v>0</v>
      </c>
    </row>
    <row r="30" spans="1:17" ht="38.25" customHeight="1" x14ac:dyDescent="0.15">
      <c r="B30" s="28">
        <v>13</v>
      </c>
      <c r="C30" s="35" t="s">
        <v>782</v>
      </c>
      <c r="D30" s="73"/>
      <c r="E30" s="28" t="s">
        <v>548</v>
      </c>
      <c r="F30" s="28" t="s">
        <v>136</v>
      </c>
      <c r="G30" s="28" t="s">
        <v>899</v>
      </c>
      <c r="H30" s="36">
        <v>2600.7399999999998</v>
      </c>
      <c r="I30" s="28" t="s">
        <v>690</v>
      </c>
      <c r="J30" s="28" t="s">
        <v>1</v>
      </c>
      <c r="K30" s="36">
        <v>2600.7399999999998</v>
      </c>
      <c r="L30" s="30">
        <v>125135847.71090829</v>
      </c>
      <c r="M30" s="30">
        <v>14299152.687448084</v>
      </c>
      <c r="N30" s="30">
        <v>5634430.2852982404</v>
      </c>
      <c r="O30" s="56">
        <f t="shared" si="0"/>
        <v>145069430.68365461</v>
      </c>
    </row>
    <row r="31" spans="1:17" ht="22.5" customHeight="1" x14ac:dyDescent="0.15">
      <c r="B31" s="211">
        <v>14</v>
      </c>
      <c r="C31" s="202" t="s">
        <v>750</v>
      </c>
      <c r="D31" s="139"/>
      <c r="E31" s="211" t="s">
        <v>548</v>
      </c>
      <c r="F31" s="28" t="s">
        <v>137</v>
      </c>
      <c r="G31" s="211" t="s">
        <v>899</v>
      </c>
      <c r="H31" s="300">
        <v>2107.73</v>
      </c>
      <c r="I31" s="28" t="s">
        <v>648</v>
      </c>
      <c r="J31" s="28" t="s">
        <v>1</v>
      </c>
      <c r="K31" s="36">
        <v>6.6</v>
      </c>
      <c r="L31" s="30">
        <v>0</v>
      </c>
      <c r="M31" s="30">
        <v>0</v>
      </c>
      <c r="N31" s="30">
        <v>0</v>
      </c>
      <c r="O31" s="56">
        <f t="shared" si="0"/>
        <v>0</v>
      </c>
    </row>
    <row r="32" spans="1:17" ht="22.5" customHeight="1" x14ac:dyDescent="0.15">
      <c r="B32" s="214"/>
      <c r="C32" s="215"/>
      <c r="D32" s="141"/>
      <c r="E32" s="214"/>
      <c r="F32" s="28" t="s">
        <v>138</v>
      </c>
      <c r="G32" s="214"/>
      <c r="H32" s="286"/>
      <c r="I32" s="28" t="s">
        <v>649</v>
      </c>
      <c r="J32" s="28" t="s">
        <v>10</v>
      </c>
      <c r="K32" s="36">
        <v>1047.21</v>
      </c>
      <c r="L32" s="30">
        <v>0</v>
      </c>
      <c r="M32" s="30">
        <v>0</v>
      </c>
      <c r="N32" s="30">
        <v>0</v>
      </c>
      <c r="O32" s="56">
        <f t="shared" si="0"/>
        <v>0</v>
      </c>
    </row>
    <row r="33" spans="1:17" ht="22.5" customHeight="1" x14ac:dyDescent="0.15">
      <c r="B33" s="212"/>
      <c r="C33" s="203"/>
      <c r="D33" s="140"/>
      <c r="E33" s="212"/>
      <c r="F33" s="28" t="s">
        <v>139</v>
      </c>
      <c r="G33" s="212"/>
      <c r="H33" s="287"/>
      <c r="I33" s="28" t="s">
        <v>119</v>
      </c>
      <c r="J33" s="28" t="s">
        <v>186</v>
      </c>
      <c r="K33" s="36">
        <v>1053.8599999999999</v>
      </c>
      <c r="L33" s="30">
        <v>0</v>
      </c>
      <c r="M33" s="30">
        <v>0</v>
      </c>
      <c r="N33" s="30">
        <v>0</v>
      </c>
      <c r="O33" s="56">
        <f t="shared" si="0"/>
        <v>0</v>
      </c>
    </row>
    <row r="34" spans="1:17" ht="29.25" customHeight="1" x14ac:dyDescent="0.15">
      <c r="B34" s="28">
        <v>15</v>
      </c>
      <c r="C34" s="35" t="s">
        <v>752</v>
      </c>
      <c r="D34" s="73"/>
      <c r="E34" s="28" t="s">
        <v>548</v>
      </c>
      <c r="F34" s="28" t="s">
        <v>630</v>
      </c>
      <c r="G34" s="28" t="s">
        <v>899</v>
      </c>
      <c r="H34" s="36">
        <v>425.98</v>
      </c>
      <c r="I34" s="28" t="s">
        <v>650</v>
      </c>
      <c r="J34" s="28" t="s">
        <v>1</v>
      </c>
      <c r="K34" s="36">
        <v>425.98</v>
      </c>
      <c r="L34" s="30">
        <v>0</v>
      </c>
      <c r="M34" s="30">
        <v>0</v>
      </c>
      <c r="N34" s="30">
        <v>0</v>
      </c>
      <c r="O34" s="56">
        <f>SUM(L34:N34)</f>
        <v>0</v>
      </c>
    </row>
    <row r="35" spans="1:17" ht="24.75" customHeight="1" x14ac:dyDescent="0.15">
      <c r="B35" s="28">
        <v>16</v>
      </c>
      <c r="C35" s="35" t="s">
        <v>777</v>
      </c>
      <c r="D35" s="73"/>
      <c r="E35" s="28" t="s">
        <v>548</v>
      </c>
      <c r="F35" s="28" t="s">
        <v>631</v>
      </c>
      <c r="G35" s="28" t="s">
        <v>899</v>
      </c>
      <c r="H35" s="36">
        <v>1641.21</v>
      </c>
      <c r="I35" s="31" t="s">
        <v>684</v>
      </c>
      <c r="J35" s="28" t="s">
        <v>1</v>
      </c>
      <c r="K35" s="36">
        <v>1641.21</v>
      </c>
      <c r="L35" s="30">
        <v>0.43287671357393265</v>
      </c>
      <c r="M35" s="30">
        <v>-1.5636704980510556E-3</v>
      </c>
      <c r="N35" s="30">
        <v>1.5636704980510556E-3</v>
      </c>
      <c r="O35" s="56">
        <f>SUM(L35:N35)</f>
        <v>0.43287671357393265</v>
      </c>
    </row>
    <row r="36" spans="1:17" ht="22.5" customHeight="1" x14ac:dyDescent="0.15">
      <c r="A36" s="2"/>
      <c r="B36" s="211">
        <v>17</v>
      </c>
      <c r="C36" s="202" t="s">
        <v>846</v>
      </c>
      <c r="D36" s="139"/>
      <c r="E36" s="211" t="s">
        <v>548</v>
      </c>
      <c r="F36" s="28" t="s">
        <v>167</v>
      </c>
      <c r="G36" s="211" t="s">
        <v>899</v>
      </c>
      <c r="H36" s="300">
        <v>2877.11</v>
      </c>
      <c r="I36" s="31" t="s">
        <v>685</v>
      </c>
      <c r="J36" s="28" t="s">
        <v>1</v>
      </c>
      <c r="K36" s="36">
        <v>2741.57</v>
      </c>
      <c r="L36" s="30">
        <v>0.48444492369890213</v>
      </c>
      <c r="M36" s="30">
        <v>0</v>
      </c>
      <c r="N36" s="30">
        <v>0</v>
      </c>
      <c r="O36" s="56">
        <f>SUM(L36:N36)</f>
        <v>0.48444492369890213</v>
      </c>
      <c r="P36" s="172"/>
      <c r="Q36" s="172"/>
    </row>
    <row r="37" spans="1:17" ht="22.5" customHeight="1" x14ac:dyDescent="0.15">
      <c r="B37" s="212"/>
      <c r="C37" s="203"/>
      <c r="D37" s="140"/>
      <c r="E37" s="212"/>
      <c r="F37" s="28" t="s">
        <v>168</v>
      </c>
      <c r="G37" s="212"/>
      <c r="H37" s="287"/>
      <c r="I37" s="31" t="s">
        <v>686</v>
      </c>
      <c r="J37" s="28" t="s">
        <v>10</v>
      </c>
      <c r="K37" s="36">
        <v>135.54</v>
      </c>
      <c r="L37" s="30">
        <v>0</v>
      </c>
      <c r="M37" s="30">
        <v>0</v>
      </c>
      <c r="N37" s="30">
        <v>0</v>
      </c>
      <c r="O37" s="56">
        <f>SUM(L37:N37)</f>
        <v>0</v>
      </c>
    </row>
    <row r="38" spans="1:17" ht="29.25" customHeight="1" x14ac:dyDescent="0.15">
      <c r="B38" s="28">
        <v>18</v>
      </c>
      <c r="C38" s="35" t="s">
        <v>785</v>
      </c>
      <c r="D38" s="73"/>
      <c r="E38" s="28" t="s">
        <v>548</v>
      </c>
      <c r="F38" s="28" t="s">
        <v>175</v>
      </c>
      <c r="G38" s="28" t="s">
        <v>899</v>
      </c>
      <c r="H38" s="36">
        <v>808.11</v>
      </c>
      <c r="I38" s="31" t="s">
        <v>716</v>
      </c>
      <c r="J38" s="28" t="s">
        <v>1</v>
      </c>
      <c r="K38" s="36">
        <v>808.11</v>
      </c>
      <c r="L38" s="30">
        <v>0</v>
      </c>
      <c r="M38" s="30">
        <v>0</v>
      </c>
      <c r="N38" s="30">
        <v>0</v>
      </c>
      <c r="O38" s="56">
        <f t="shared" ref="O38:O43" si="1">SUM(L38:N38)</f>
        <v>0</v>
      </c>
    </row>
    <row r="39" spans="1:17" ht="27" customHeight="1" x14ac:dyDescent="0.15">
      <c r="B39" s="28">
        <v>19</v>
      </c>
      <c r="C39" s="35" t="s">
        <v>786</v>
      </c>
      <c r="D39" s="73"/>
      <c r="E39" s="28" t="s">
        <v>548</v>
      </c>
      <c r="F39" s="28" t="s">
        <v>176</v>
      </c>
      <c r="G39" s="28"/>
      <c r="H39" s="36">
        <v>893.51</v>
      </c>
      <c r="I39" s="31" t="s">
        <v>683</v>
      </c>
      <c r="J39" s="28" t="s">
        <v>1</v>
      </c>
      <c r="K39" s="36">
        <v>893.51</v>
      </c>
      <c r="L39" s="30">
        <v>0</v>
      </c>
      <c r="M39" s="30">
        <v>0</v>
      </c>
      <c r="N39" s="30">
        <v>0</v>
      </c>
      <c r="O39" s="56">
        <f t="shared" si="1"/>
        <v>0</v>
      </c>
    </row>
    <row r="40" spans="1:17" ht="34.5" customHeight="1" x14ac:dyDescent="0.15">
      <c r="B40" s="32">
        <v>20</v>
      </c>
      <c r="C40" s="161" t="s">
        <v>1081</v>
      </c>
      <c r="D40" s="32">
        <v>69052</v>
      </c>
      <c r="E40" s="32" t="s">
        <v>548</v>
      </c>
      <c r="F40" s="32" t="s">
        <v>180</v>
      </c>
      <c r="G40" s="32" t="s">
        <v>899</v>
      </c>
      <c r="H40" s="72">
        <v>2149.08</v>
      </c>
      <c r="I40" s="32" t="s">
        <v>719</v>
      </c>
      <c r="J40" s="32" t="s">
        <v>1</v>
      </c>
      <c r="K40" s="32">
        <v>2149.08</v>
      </c>
      <c r="L40" s="30">
        <v>0</v>
      </c>
      <c r="M40" s="30">
        <v>0</v>
      </c>
      <c r="N40" s="30">
        <v>0</v>
      </c>
      <c r="O40" s="56">
        <f t="shared" si="1"/>
        <v>0</v>
      </c>
    </row>
    <row r="41" spans="1:17" ht="27" customHeight="1" x14ac:dyDescent="0.15">
      <c r="B41" s="32">
        <v>21</v>
      </c>
      <c r="C41" s="161" t="s">
        <v>781</v>
      </c>
      <c r="D41" s="74"/>
      <c r="E41" s="32" t="s">
        <v>548</v>
      </c>
      <c r="F41" s="32" t="s">
        <v>181</v>
      </c>
      <c r="G41" s="32" t="s">
        <v>899</v>
      </c>
      <c r="H41" s="72">
        <v>711.17</v>
      </c>
      <c r="I41" s="32" t="s">
        <v>720</v>
      </c>
      <c r="J41" s="32" t="s">
        <v>1</v>
      </c>
      <c r="K41" s="32">
        <v>711.17</v>
      </c>
      <c r="L41" s="30">
        <v>0</v>
      </c>
      <c r="M41" s="30">
        <v>0</v>
      </c>
      <c r="N41" s="30">
        <v>0</v>
      </c>
      <c r="O41" s="56">
        <f t="shared" si="1"/>
        <v>0</v>
      </c>
    </row>
    <row r="42" spans="1:17" ht="22.5" customHeight="1" x14ac:dyDescent="0.15">
      <c r="A42" s="2"/>
      <c r="B42" s="273">
        <v>22</v>
      </c>
      <c r="C42" s="279" t="s">
        <v>1011</v>
      </c>
      <c r="D42" s="240">
        <v>35401</v>
      </c>
      <c r="E42" s="273" t="s">
        <v>548</v>
      </c>
      <c r="F42" s="32" t="s">
        <v>182</v>
      </c>
      <c r="G42" s="273"/>
      <c r="H42" s="72">
        <v>1826.13</v>
      </c>
      <c r="I42" s="32" t="s">
        <v>721</v>
      </c>
      <c r="J42" s="32" t="s">
        <v>1</v>
      </c>
      <c r="K42" s="32">
        <v>1826.13</v>
      </c>
      <c r="L42" s="30">
        <v>18261300</v>
      </c>
      <c r="M42" s="30">
        <v>2070046.0438356164</v>
      </c>
      <c r="N42" s="30">
        <v>17815.956164383562</v>
      </c>
      <c r="O42" s="56">
        <f t="shared" si="1"/>
        <v>20349162</v>
      </c>
      <c r="P42" s="172"/>
      <c r="Q42" s="172"/>
    </row>
    <row r="43" spans="1:17" ht="22.5" customHeight="1" x14ac:dyDescent="0.15">
      <c r="B43" s="274"/>
      <c r="C43" s="280"/>
      <c r="D43" s="276"/>
      <c r="E43" s="274"/>
      <c r="F43" s="32" t="s">
        <v>183</v>
      </c>
      <c r="G43" s="274"/>
      <c r="H43" s="60">
        <v>958.2</v>
      </c>
      <c r="I43" s="32" t="s">
        <v>722</v>
      </c>
      <c r="J43" s="32" t="s">
        <v>10</v>
      </c>
      <c r="K43" s="32">
        <v>958.2</v>
      </c>
      <c r="L43" s="30">
        <v>0</v>
      </c>
      <c r="M43" s="30">
        <v>0</v>
      </c>
      <c r="N43" s="30">
        <v>0</v>
      </c>
      <c r="O43" s="56">
        <f t="shared" si="1"/>
        <v>0</v>
      </c>
    </row>
    <row r="44" spans="1:17" ht="22.5" customHeight="1" x14ac:dyDescent="0.15">
      <c r="B44" s="274"/>
      <c r="C44" s="280"/>
      <c r="D44" s="276"/>
      <c r="E44" s="274"/>
      <c r="F44" s="32" t="s">
        <v>744</v>
      </c>
      <c r="G44" s="274"/>
      <c r="H44" s="60">
        <v>1398.2</v>
      </c>
      <c r="I44" s="32" t="s">
        <v>746</v>
      </c>
      <c r="J44" s="32" t="s">
        <v>186</v>
      </c>
      <c r="K44" s="60">
        <v>1398.2</v>
      </c>
      <c r="L44" s="30">
        <v>0</v>
      </c>
      <c r="M44" s="30">
        <v>1595293.477479452</v>
      </c>
      <c r="N44" s="30">
        <v>16684.621150684932</v>
      </c>
      <c r="O44" s="56">
        <f>SUM(L44:N44)</f>
        <v>1611978.098630137</v>
      </c>
    </row>
    <row r="45" spans="1:17" ht="22.5" customHeight="1" x14ac:dyDescent="0.15">
      <c r="B45" s="275"/>
      <c r="C45" s="281"/>
      <c r="D45" s="241"/>
      <c r="E45" s="275"/>
      <c r="F45" s="32" t="s">
        <v>745</v>
      </c>
      <c r="G45" s="275"/>
      <c r="H45" s="60">
        <v>1386.12</v>
      </c>
      <c r="I45" s="32" t="s">
        <v>747</v>
      </c>
      <c r="J45" s="32" t="s">
        <v>187</v>
      </c>
      <c r="K45" s="60">
        <v>1386.12</v>
      </c>
      <c r="L45" s="30">
        <v>0</v>
      </c>
      <c r="M45" s="30">
        <v>1572140.9985296302</v>
      </c>
      <c r="N45" s="30">
        <v>15079.667223794333</v>
      </c>
      <c r="O45" s="56">
        <f>SUM(L45:N45)</f>
        <v>1587220.6657534246</v>
      </c>
    </row>
    <row r="46" spans="1:17" ht="23.25" customHeight="1" x14ac:dyDescent="0.15">
      <c r="B46" s="273">
        <v>23</v>
      </c>
      <c r="C46" s="279" t="s">
        <v>778</v>
      </c>
      <c r="D46" s="143"/>
      <c r="E46" s="273" t="s">
        <v>548</v>
      </c>
      <c r="F46" s="32" t="s">
        <v>184</v>
      </c>
      <c r="G46" s="273" t="s">
        <v>899</v>
      </c>
      <c r="H46" s="288">
        <v>1097.1300000000001</v>
      </c>
      <c r="I46" s="32" t="s">
        <v>723</v>
      </c>
      <c r="J46" s="32" t="s">
        <v>1</v>
      </c>
      <c r="K46" s="32">
        <v>916.81</v>
      </c>
      <c r="L46" s="30">
        <v>0</v>
      </c>
      <c r="M46" s="30">
        <v>0</v>
      </c>
      <c r="N46" s="30">
        <v>0</v>
      </c>
      <c r="O46" s="56">
        <f>SUM(L46:N46)</f>
        <v>0</v>
      </c>
    </row>
    <row r="47" spans="1:17" ht="23.25" customHeight="1" x14ac:dyDescent="0.15">
      <c r="A47" s="2"/>
      <c r="B47" s="275"/>
      <c r="C47" s="281"/>
      <c r="D47" s="142"/>
      <c r="E47" s="275"/>
      <c r="F47" s="32" t="s">
        <v>185</v>
      </c>
      <c r="G47" s="275"/>
      <c r="H47" s="289"/>
      <c r="I47" s="32" t="s">
        <v>724</v>
      </c>
      <c r="J47" s="32" t="s">
        <v>10</v>
      </c>
      <c r="K47" s="32">
        <v>180.33</v>
      </c>
      <c r="L47" s="30">
        <v>0</v>
      </c>
      <c r="M47" s="30">
        <v>0</v>
      </c>
      <c r="N47" s="30">
        <v>0</v>
      </c>
      <c r="O47" s="56">
        <f>SUM(L47:N47)</f>
        <v>0</v>
      </c>
      <c r="P47" s="172"/>
      <c r="Q47" s="172"/>
    </row>
    <row r="48" spans="1:17" s="1" customFormat="1" ht="12" thickBot="1" x14ac:dyDescent="0.3">
      <c r="C48" s="4"/>
      <c r="H48" s="3"/>
      <c r="I48" s="3"/>
      <c r="J48" s="3"/>
      <c r="K48" s="3"/>
      <c r="L48" s="5"/>
      <c r="M48" s="5"/>
      <c r="N48" s="5"/>
      <c r="O48" s="5"/>
      <c r="P48" s="171"/>
      <c r="Q48" s="171"/>
    </row>
    <row r="49" spans="1:17" s="2" customFormat="1" ht="22.5" customHeight="1" thickBot="1" x14ac:dyDescent="0.3">
      <c r="C49" s="71">
        <v>23</v>
      </c>
      <c r="D49" s="71"/>
      <c r="E49" s="277" t="s">
        <v>548</v>
      </c>
      <c r="F49" s="278"/>
      <c r="G49" s="59" t="s">
        <v>905</v>
      </c>
      <c r="H49" s="282" t="s">
        <v>4</v>
      </c>
      <c r="I49" s="283"/>
      <c r="J49" s="284"/>
      <c r="K49" s="59" t="s">
        <v>905</v>
      </c>
      <c r="L49" s="80">
        <f>SUM(L15:L48)</f>
        <v>665015474.51590133</v>
      </c>
      <c r="M49" s="80">
        <f>SUM(M15:M48)</f>
        <v>299866899.54413509</v>
      </c>
      <c r="N49" s="80">
        <f>SUM(N15:N48)</f>
        <v>217932438.68993324</v>
      </c>
      <c r="O49" s="80">
        <f>SUM(O15:O48)</f>
        <v>1182814812.7499697</v>
      </c>
      <c r="P49" s="188">
        <f>SUM(L49:N49)</f>
        <v>1182814812.7499697</v>
      </c>
      <c r="Q49" s="189" t="b">
        <f>O49=P49</f>
        <v>1</v>
      </c>
    </row>
    <row r="50" spans="1:17" s="1" customFormat="1" x14ac:dyDescent="0.25">
      <c r="C50" s="4" t="s">
        <v>1109</v>
      </c>
      <c r="H50" s="3"/>
      <c r="I50" s="3"/>
      <c r="J50" s="3"/>
      <c r="K50" s="3"/>
      <c r="L50" s="69"/>
      <c r="M50" s="78">
        <f>SUM(M49:N49)</f>
        <v>517799338.23406833</v>
      </c>
      <c r="N50" s="69"/>
      <c r="O50" s="69"/>
      <c r="P50" s="171"/>
      <c r="Q50" s="171"/>
    </row>
    <row r="51" spans="1:17" s="1" customFormat="1" x14ac:dyDescent="0.25">
      <c r="C51" s="4"/>
      <c r="H51" s="3"/>
      <c r="I51" s="3"/>
      <c r="J51" s="3"/>
      <c r="K51" s="3"/>
      <c r="L51" s="69"/>
      <c r="M51" s="69"/>
      <c r="N51" s="69"/>
      <c r="O51" s="69"/>
      <c r="P51" s="171"/>
      <c r="Q51" s="171"/>
    </row>
    <row r="52" spans="1:17" s="1" customFormat="1" x14ac:dyDescent="0.25">
      <c r="C52" s="4"/>
      <c r="H52" s="3"/>
      <c r="I52" s="3"/>
      <c r="J52" s="3"/>
      <c r="K52" s="3"/>
      <c r="L52" s="69"/>
      <c r="M52" s="69"/>
      <c r="N52" s="69"/>
      <c r="O52" s="69"/>
      <c r="P52" s="171"/>
      <c r="Q52" s="171"/>
    </row>
    <row r="53" spans="1:17" s="1" customFormat="1" ht="12" thickBot="1" x14ac:dyDescent="0.3">
      <c r="C53" s="4"/>
      <c r="H53" s="3"/>
      <c r="I53" s="3"/>
      <c r="J53" s="3"/>
      <c r="K53" s="3"/>
      <c r="L53" s="69"/>
      <c r="M53" s="69"/>
      <c r="N53" s="69"/>
      <c r="O53" s="69"/>
      <c r="P53" s="171"/>
      <c r="Q53" s="171"/>
    </row>
    <row r="54" spans="1:17" ht="31.5" customHeight="1" thickBot="1" x14ac:dyDescent="0.2">
      <c r="B54" s="117" t="s">
        <v>417</v>
      </c>
      <c r="C54" s="118" t="s">
        <v>418</v>
      </c>
      <c r="D54" s="117" t="s">
        <v>996</v>
      </c>
      <c r="E54" s="118" t="s">
        <v>419</v>
      </c>
      <c r="F54" s="117" t="s">
        <v>420</v>
      </c>
      <c r="G54" s="144" t="s">
        <v>1006</v>
      </c>
      <c r="H54" s="119" t="s">
        <v>572</v>
      </c>
      <c r="I54" s="119" t="s">
        <v>422</v>
      </c>
      <c r="J54" s="119" t="s">
        <v>423</v>
      </c>
      <c r="K54" s="119" t="s">
        <v>424</v>
      </c>
      <c r="L54" s="120" t="s">
        <v>425</v>
      </c>
      <c r="M54" s="120" t="s">
        <v>3</v>
      </c>
      <c r="N54" s="120" t="s">
        <v>573</v>
      </c>
      <c r="O54" s="120" t="s">
        <v>574</v>
      </c>
    </row>
    <row r="55" spans="1:17" s="2" customFormat="1" ht="15.75" customHeight="1" x14ac:dyDescent="0.25">
      <c r="A55" s="1"/>
      <c r="B55" s="205" t="s">
        <v>743</v>
      </c>
      <c r="C55" s="206"/>
      <c r="D55" s="206"/>
      <c r="E55" s="206"/>
      <c r="F55" s="206"/>
      <c r="G55" s="207"/>
      <c r="H55" s="50" t="s">
        <v>427</v>
      </c>
      <c r="I55" s="243" t="s">
        <v>743</v>
      </c>
      <c r="J55" s="244"/>
      <c r="K55" s="51" t="s">
        <v>427</v>
      </c>
      <c r="L55" s="167"/>
      <c r="M55" s="168"/>
      <c r="N55" s="168"/>
      <c r="O55" s="169" t="s">
        <v>680</v>
      </c>
      <c r="P55" s="171"/>
      <c r="Q55" s="171"/>
    </row>
    <row r="56" spans="1:17" ht="22.5" customHeight="1" x14ac:dyDescent="0.15">
      <c r="B56" s="211">
        <v>1</v>
      </c>
      <c r="C56" s="202" t="s">
        <v>803</v>
      </c>
      <c r="D56" s="139"/>
      <c r="E56" s="211" t="s">
        <v>483</v>
      </c>
      <c r="F56" s="28" t="s">
        <v>149</v>
      </c>
      <c r="G56" s="211"/>
      <c r="H56" s="249">
        <v>2613.6</v>
      </c>
      <c r="I56" s="34" t="s">
        <v>652</v>
      </c>
      <c r="J56" s="34" t="s">
        <v>1</v>
      </c>
      <c r="K56" s="36">
        <v>1306.8</v>
      </c>
      <c r="L56" s="30">
        <v>0</v>
      </c>
      <c r="M56" s="30">
        <v>0</v>
      </c>
      <c r="N56" s="30">
        <v>0</v>
      </c>
      <c r="O56" s="56">
        <f t="shared" ref="O56:O62" si="2">SUM(L56:N56)</f>
        <v>0</v>
      </c>
    </row>
    <row r="57" spans="1:17" ht="22.5" customHeight="1" x14ac:dyDescent="0.15">
      <c r="B57" s="212"/>
      <c r="C57" s="203"/>
      <c r="D57" s="140"/>
      <c r="E57" s="212"/>
      <c r="F57" s="28" t="s">
        <v>150</v>
      </c>
      <c r="G57" s="212"/>
      <c r="H57" s="250"/>
      <c r="I57" s="34" t="s">
        <v>653</v>
      </c>
      <c r="J57" s="34" t="s">
        <v>10</v>
      </c>
      <c r="K57" s="36">
        <v>1206</v>
      </c>
      <c r="L57" s="30">
        <v>0</v>
      </c>
      <c r="M57" s="30">
        <v>0</v>
      </c>
      <c r="N57" s="30">
        <v>0</v>
      </c>
      <c r="O57" s="56">
        <f t="shared" si="2"/>
        <v>0</v>
      </c>
    </row>
    <row r="58" spans="1:17" ht="22.5" customHeight="1" x14ac:dyDescent="0.15">
      <c r="B58" s="211">
        <v>2</v>
      </c>
      <c r="C58" s="202" t="s">
        <v>813</v>
      </c>
      <c r="D58" s="139"/>
      <c r="E58" s="211" t="s">
        <v>483</v>
      </c>
      <c r="F58" s="28" t="s">
        <v>624</v>
      </c>
      <c r="G58" s="211"/>
      <c r="H58" s="249">
        <v>2904</v>
      </c>
      <c r="I58" s="34" t="s">
        <v>655</v>
      </c>
      <c r="J58" s="34" t="s">
        <v>1</v>
      </c>
      <c r="K58" s="36">
        <v>1314.77</v>
      </c>
      <c r="L58" s="30">
        <v>131477857.00000001</v>
      </c>
      <c r="M58" s="30">
        <v>91879520.717233822</v>
      </c>
      <c r="N58" s="30">
        <v>83233834.559697703</v>
      </c>
      <c r="O58" s="56">
        <f t="shared" si="2"/>
        <v>306591212.27693152</v>
      </c>
    </row>
    <row r="59" spans="1:17" ht="22.5" customHeight="1" x14ac:dyDescent="0.15">
      <c r="B59" s="212"/>
      <c r="C59" s="203"/>
      <c r="D59" s="140"/>
      <c r="E59" s="212"/>
      <c r="F59" s="28" t="s">
        <v>625</v>
      </c>
      <c r="G59" s="212"/>
      <c r="H59" s="250"/>
      <c r="I59" s="34" t="s">
        <v>447</v>
      </c>
      <c r="J59" s="34" t="s">
        <v>10</v>
      </c>
      <c r="K59" s="36">
        <v>1430</v>
      </c>
      <c r="L59" s="30">
        <v>143048157.80000001</v>
      </c>
      <c r="M59" s="30">
        <v>100076703.49122192</v>
      </c>
      <c r="N59" s="30">
        <v>86056825.50877808</v>
      </c>
      <c r="O59" s="56">
        <f t="shared" si="2"/>
        <v>329181686.80000001</v>
      </c>
    </row>
    <row r="60" spans="1:17" ht="22.5" customHeight="1" x14ac:dyDescent="0.15">
      <c r="B60" s="211">
        <v>3</v>
      </c>
      <c r="C60" s="202" t="s">
        <v>1037</v>
      </c>
      <c r="D60" s="139"/>
      <c r="E60" s="57" t="s">
        <v>483</v>
      </c>
      <c r="F60" s="28" t="s">
        <v>153</v>
      </c>
      <c r="G60" s="211"/>
      <c r="H60" s="249">
        <v>2468</v>
      </c>
      <c r="I60" s="34" t="s">
        <v>656</v>
      </c>
      <c r="J60" s="34" t="s">
        <v>1</v>
      </c>
      <c r="K60" s="36">
        <v>1202.7</v>
      </c>
      <c r="L60" s="30">
        <v>120270928.99999999</v>
      </c>
      <c r="M60" s="30">
        <v>94163598.83775343</v>
      </c>
      <c r="N60" s="30">
        <v>85925966.16224657</v>
      </c>
      <c r="O60" s="56">
        <f t="shared" si="2"/>
        <v>300360494</v>
      </c>
    </row>
    <row r="61" spans="1:17" ht="22.5" customHeight="1" x14ac:dyDescent="0.15">
      <c r="B61" s="212"/>
      <c r="C61" s="203"/>
      <c r="D61" s="140"/>
      <c r="E61" s="19" t="s">
        <v>483</v>
      </c>
      <c r="F61" s="28" t="s">
        <v>154</v>
      </c>
      <c r="G61" s="212"/>
      <c r="H61" s="250"/>
      <c r="I61" s="34" t="s">
        <v>657</v>
      </c>
      <c r="J61" s="34" t="s">
        <v>10</v>
      </c>
      <c r="K61" s="36">
        <v>1132</v>
      </c>
      <c r="L61" s="30">
        <v>113230577.8</v>
      </c>
      <c r="M61" s="30">
        <v>77883862.06145753</v>
      </c>
      <c r="N61" s="30">
        <v>66289400.93854247</v>
      </c>
      <c r="O61" s="56">
        <f t="shared" si="2"/>
        <v>257403840.80000001</v>
      </c>
    </row>
    <row r="62" spans="1:17" ht="26.25" customHeight="1" x14ac:dyDescent="0.15">
      <c r="B62" s="28">
        <v>4</v>
      </c>
      <c r="C62" s="35" t="s">
        <v>1012</v>
      </c>
      <c r="D62" s="73"/>
      <c r="E62" s="28" t="s">
        <v>483</v>
      </c>
      <c r="F62" s="28" t="s">
        <v>159</v>
      </c>
      <c r="G62" s="28"/>
      <c r="H62" s="29">
        <v>2724</v>
      </c>
      <c r="I62" s="34" t="s">
        <v>465</v>
      </c>
      <c r="J62" s="34" t="s">
        <v>1</v>
      </c>
      <c r="K62" s="36">
        <v>2636</v>
      </c>
      <c r="L62" s="30">
        <v>263563410.00000003</v>
      </c>
      <c r="M62" s="30">
        <v>180430886.72849318</v>
      </c>
      <c r="N62" s="30">
        <v>153116299.27150682</v>
      </c>
      <c r="O62" s="56">
        <f t="shared" si="2"/>
        <v>597110596</v>
      </c>
    </row>
    <row r="63" spans="1:17" ht="25.5" customHeight="1" x14ac:dyDescent="0.15">
      <c r="B63" s="28">
        <v>5</v>
      </c>
      <c r="C63" s="35" t="s">
        <v>1013</v>
      </c>
      <c r="D63" s="73"/>
      <c r="E63" s="28" t="s">
        <v>483</v>
      </c>
      <c r="F63" s="28" t="s">
        <v>160</v>
      </c>
      <c r="G63" s="28"/>
      <c r="H63" s="29">
        <v>2866</v>
      </c>
      <c r="I63" s="31" t="s">
        <v>586</v>
      </c>
      <c r="J63" s="28" t="s">
        <v>1</v>
      </c>
      <c r="K63" s="36">
        <v>2711</v>
      </c>
      <c r="L63" s="30">
        <v>271056225.60000002</v>
      </c>
      <c r="M63" s="30">
        <v>303986370.67144108</v>
      </c>
      <c r="N63" s="30">
        <v>105134007.32855891</v>
      </c>
      <c r="O63" s="56">
        <f t="shared" ref="O63:O82" si="3">SUM(L63:N63)</f>
        <v>680176603.60000002</v>
      </c>
    </row>
    <row r="64" spans="1:17" ht="26.25" customHeight="1" x14ac:dyDescent="0.15">
      <c r="B64" s="28">
        <v>6</v>
      </c>
      <c r="C64" s="35" t="s">
        <v>789</v>
      </c>
      <c r="D64" s="73"/>
      <c r="E64" s="28" t="s">
        <v>483</v>
      </c>
      <c r="F64" s="28" t="s">
        <v>394</v>
      </c>
      <c r="G64" s="28"/>
      <c r="H64" s="29">
        <v>611</v>
      </c>
      <c r="I64" s="28" t="s">
        <v>596</v>
      </c>
      <c r="J64" s="28" t="s">
        <v>1</v>
      </c>
      <c r="K64" s="36">
        <v>567.24</v>
      </c>
      <c r="L64" s="30">
        <v>0</v>
      </c>
      <c r="M64" s="30">
        <v>0</v>
      </c>
      <c r="N64" s="30">
        <v>0</v>
      </c>
      <c r="O64" s="56">
        <f t="shared" si="3"/>
        <v>0</v>
      </c>
    </row>
    <row r="65" spans="1:17" ht="27" customHeight="1" x14ac:dyDescent="0.15">
      <c r="B65" s="28">
        <v>7</v>
      </c>
      <c r="C65" s="35" t="s">
        <v>850</v>
      </c>
      <c r="D65" s="73"/>
      <c r="E65" s="28" t="s">
        <v>483</v>
      </c>
      <c r="F65" s="28" t="s">
        <v>395</v>
      </c>
      <c r="G65" s="28"/>
      <c r="H65" s="29">
        <v>450.88</v>
      </c>
      <c r="I65" s="28" t="s">
        <v>658</v>
      </c>
      <c r="J65" s="28" t="s">
        <v>1</v>
      </c>
      <c r="K65" s="36">
        <v>416.88</v>
      </c>
      <c r="L65" s="30">
        <v>12506496.999999996</v>
      </c>
      <c r="M65" s="30">
        <v>4890907.4164931513</v>
      </c>
      <c r="N65" s="30">
        <v>2633568.5835068487</v>
      </c>
      <c r="O65" s="56">
        <f t="shared" si="3"/>
        <v>20030972.999999996</v>
      </c>
    </row>
    <row r="66" spans="1:17" ht="22.5" customHeight="1" x14ac:dyDescent="0.15">
      <c r="B66" s="211">
        <v>8</v>
      </c>
      <c r="C66" s="202" t="s">
        <v>848</v>
      </c>
      <c r="D66" s="139"/>
      <c r="E66" s="211" t="s">
        <v>483</v>
      </c>
      <c r="F66" s="28" t="s">
        <v>396</v>
      </c>
      <c r="G66" s="211" t="s">
        <v>899</v>
      </c>
      <c r="H66" s="249">
        <v>2656</v>
      </c>
      <c r="I66" s="28" t="s">
        <v>583</v>
      </c>
      <c r="J66" s="28" t="s">
        <v>1</v>
      </c>
      <c r="K66" s="36">
        <v>1259.1300000000001</v>
      </c>
      <c r="L66" s="30">
        <v>49356753.788210973</v>
      </c>
      <c r="M66" s="30">
        <v>8747875.4719146844</v>
      </c>
      <c r="N66" s="30">
        <v>5183926.5280853156</v>
      </c>
      <c r="O66" s="56">
        <f t="shared" si="3"/>
        <v>63288555.788210973</v>
      </c>
    </row>
    <row r="67" spans="1:17" ht="22.5" customHeight="1" x14ac:dyDescent="0.15">
      <c r="B67" s="212"/>
      <c r="C67" s="203"/>
      <c r="D67" s="140"/>
      <c r="E67" s="212"/>
      <c r="F67" s="28" t="s">
        <v>397</v>
      </c>
      <c r="G67" s="212"/>
      <c r="H67" s="250"/>
      <c r="I67" s="28" t="s">
        <v>659</v>
      </c>
      <c r="J67" s="28" t="s">
        <v>10</v>
      </c>
      <c r="K67" s="36">
        <v>1327.79</v>
      </c>
      <c r="L67" s="30">
        <v>92945051.153512359</v>
      </c>
      <c r="M67" s="30">
        <v>27810955.539491139</v>
      </c>
      <c r="N67" s="30">
        <v>8464291.1315609124</v>
      </c>
      <c r="O67" s="56">
        <f t="shared" si="3"/>
        <v>129220297.82456441</v>
      </c>
    </row>
    <row r="68" spans="1:17" ht="26.25" customHeight="1" x14ac:dyDescent="0.15">
      <c r="B68" s="58">
        <v>9</v>
      </c>
      <c r="C68" s="159" t="s">
        <v>853</v>
      </c>
      <c r="D68" s="73"/>
      <c r="E68" s="57" t="s">
        <v>483</v>
      </c>
      <c r="F68" s="28" t="s">
        <v>164</v>
      </c>
      <c r="G68" s="28"/>
      <c r="H68" s="29">
        <v>2694</v>
      </c>
      <c r="I68" s="28" t="s">
        <v>470</v>
      </c>
      <c r="J68" s="28" t="s">
        <v>1</v>
      </c>
      <c r="K68" s="36">
        <v>2694</v>
      </c>
      <c r="L68" s="30">
        <v>269440000</v>
      </c>
      <c r="M68" s="30">
        <v>245228176.36246574</v>
      </c>
      <c r="N68" s="30">
        <v>126178151.63753425</v>
      </c>
      <c r="O68" s="56">
        <f t="shared" si="3"/>
        <v>640846328</v>
      </c>
    </row>
    <row r="69" spans="1:17" ht="26.25" customHeight="1" x14ac:dyDescent="0.15">
      <c r="B69" s="28">
        <v>10</v>
      </c>
      <c r="C69" s="35" t="s">
        <v>793</v>
      </c>
      <c r="D69" s="73"/>
      <c r="E69" s="28" t="s">
        <v>483</v>
      </c>
      <c r="F69" s="28" t="s">
        <v>398</v>
      </c>
      <c r="G69" s="28" t="s">
        <v>899</v>
      </c>
      <c r="H69" s="29">
        <v>517</v>
      </c>
      <c r="I69" s="31" t="s">
        <v>636</v>
      </c>
      <c r="J69" s="28" t="s">
        <v>1</v>
      </c>
      <c r="K69" s="36">
        <v>488</v>
      </c>
      <c r="L69" s="30">
        <v>26821306.300000012</v>
      </c>
      <c r="M69" s="30">
        <v>3584059.5529753426</v>
      </c>
      <c r="N69" s="30">
        <v>2205575.4470246574</v>
      </c>
      <c r="O69" s="56">
        <f t="shared" si="3"/>
        <v>32610941.300000012</v>
      </c>
    </row>
    <row r="70" spans="1:17" ht="27.75" customHeight="1" x14ac:dyDescent="0.15">
      <c r="B70" s="28">
        <v>11</v>
      </c>
      <c r="C70" s="35" t="s">
        <v>799</v>
      </c>
      <c r="D70" s="73"/>
      <c r="E70" s="28" t="s">
        <v>483</v>
      </c>
      <c r="F70" s="28" t="s">
        <v>620</v>
      </c>
      <c r="G70" s="28"/>
      <c r="H70" s="29">
        <v>1967.47</v>
      </c>
      <c r="I70" s="28" t="s">
        <v>660</v>
      </c>
      <c r="J70" s="28" t="s">
        <v>1</v>
      </c>
      <c r="K70" s="36">
        <v>1967.47</v>
      </c>
      <c r="L70" s="30">
        <v>45896207.000000007</v>
      </c>
      <c r="M70" s="30">
        <v>17431365.396560259</v>
      </c>
      <c r="N70" s="30">
        <v>7326986.51028906</v>
      </c>
      <c r="O70" s="56">
        <f t="shared" si="3"/>
        <v>70654558.906849325</v>
      </c>
    </row>
    <row r="71" spans="1:17" ht="26.25" customHeight="1" x14ac:dyDescent="0.15">
      <c r="B71" s="28">
        <v>12</v>
      </c>
      <c r="C71" s="35" t="s">
        <v>798</v>
      </c>
      <c r="D71" s="73"/>
      <c r="E71" s="28" t="s">
        <v>483</v>
      </c>
      <c r="F71" s="28" t="s">
        <v>621</v>
      </c>
      <c r="G71" s="28"/>
      <c r="H71" s="29">
        <v>876.28</v>
      </c>
      <c r="I71" s="28" t="s">
        <v>578</v>
      </c>
      <c r="J71" s="28" t="s">
        <v>1</v>
      </c>
      <c r="K71" s="36">
        <v>815.03</v>
      </c>
      <c r="L71" s="30">
        <v>0</v>
      </c>
      <c r="M71" s="30">
        <v>0</v>
      </c>
      <c r="N71" s="30">
        <v>0</v>
      </c>
      <c r="O71" s="56">
        <f t="shared" si="3"/>
        <v>0</v>
      </c>
    </row>
    <row r="72" spans="1:17" ht="37.5" customHeight="1" x14ac:dyDescent="0.15">
      <c r="B72" s="28">
        <v>13</v>
      </c>
      <c r="C72" s="35" t="s">
        <v>1035</v>
      </c>
      <c r="D72" s="73"/>
      <c r="E72" s="28" t="s">
        <v>483</v>
      </c>
      <c r="F72" s="28" t="s">
        <v>73</v>
      </c>
      <c r="G72" s="28" t="s">
        <v>898</v>
      </c>
      <c r="H72" s="28">
        <v>2613.6</v>
      </c>
      <c r="I72" s="28" t="s">
        <v>587</v>
      </c>
      <c r="J72" s="28" t="s">
        <v>1</v>
      </c>
      <c r="K72" s="36">
        <v>2613.6</v>
      </c>
      <c r="L72" s="30">
        <v>0</v>
      </c>
      <c r="M72" s="30">
        <v>0</v>
      </c>
      <c r="N72" s="30">
        <v>0</v>
      </c>
      <c r="O72" s="56">
        <f t="shared" si="3"/>
        <v>0</v>
      </c>
    </row>
    <row r="73" spans="1:17" ht="26.25" customHeight="1" x14ac:dyDescent="0.15">
      <c r="B73" s="28">
        <v>14</v>
      </c>
      <c r="C73" s="35" t="s">
        <v>852</v>
      </c>
      <c r="D73" s="73"/>
      <c r="E73" s="28" t="s">
        <v>483</v>
      </c>
      <c r="F73" s="28" t="s">
        <v>74</v>
      </c>
      <c r="G73" s="28" t="s">
        <v>899</v>
      </c>
      <c r="H73" s="29">
        <v>521</v>
      </c>
      <c r="I73" s="28" t="s">
        <v>75</v>
      </c>
      <c r="J73" s="28" t="s">
        <v>1</v>
      </c>
      <c r="K73" s="36">
        <v>521</v>
      </c>
      <c r="L73" s="30">
        <v>0</v>
      </c>
      <c r="M73" s="30">
        <v>0</v>
      </c>
      <c r="N73" s="30">
        <v>0</v>
      </c>
      <c r="O73" s="56">
        <f t="shared" si="3"/>
        <v>0</v>
      </c>
    </row>
    <row r="74" spans="1:17" ht="26.25" customHeight="1" x14ac:dyDescent="0.15">
      <c r="B74" s="28">
        <v>15</v>
      </c>
      <c r="C74" s="35" t="s">
        <v>800</v>
      </c>
      <c r="D74" s="73"/>
      <c r="E74" s="28" t="s">
        <v>483</v>
      </c>
      <c r="F74" s="28" t="s">
        <v>76</v>
      </c>
      <c r="G74" s="28"/>
      <c r="H74" s="28">
        <v>2893.73</v>
      </c>
      <c r="I74" s="28" t="s">
        <v>661</v>
      </c>
      <c r="J74" s="28" t="s">
        <v>1</v>
      </c>
      <c r="K74" s="36">
        <v>2893.73</v>
      </c>
      <c r="L74" s="30">
        <v>289373000</v>
      </c>
      <c r="M74" s="30">
        <v>188180530.24789041</v>
      </c>
      <c r="N74" s="30">
        <v>95512710.752109587</v>
      </c>
      <c r="O74" s="56">
        <f t="shared" si="3"/>
        <v>573066241</v>
      </c>
    </row>
    <row r="75" spans="1:17" ht="26.25" customHeight="1" x14ac:dyDescent="0.15">
      <c r="B75" s="28">
        <v>16</v>
      </c>
      <c r="C75" s="35" t="s">
        <v>795</v>
      </c>
      <c r="D75" s="73"/>
      <c r="E75" s="28" t="s">
        <v>483</v>
      </c>
      <c r="F75" s="28" t="s">
        <v>170</v>
      </c>
      <c r="G75" s="28"/>
      <c r="H75" s="29">
        <v>1991.41</v>
      </c>
      <c r="I75" s="31" t="s">
        <v>692</v>
      </c>
      <c r="J75" s="28" t="s">
        <v>1</v>
      </c>
      <c r="K75" s="36">
        <v>1991.41</v>
      </c>
      <c r="L75" s="30">
        <v>0</v>
      </c>
      <c r="M75" s="30">
        <v>0</v>
      </c>
      <c r="N75" s="30">
        <v>0</v>
      </c>
      <c r="O75" s="56">
        <f t="shared" si="3"/>
        <v>0</v>
      </c>
    </row>
    <row r="76" spans="1:17" ht="27" customHeight="1" x14ac:dyDescent="0.15">
      <c r="B76" s="28">
        <v>17</v>
      </c>
      <c r="C76" s="35" t="s">
        <v>802</v>
      </c>
      <c r="D76" s="73"/>
      <c r="E76" s="28" t="s">
        <v>483</v>
      </c>
      <c r="F76" s="28" t="s">
        <v>78</v>
      </c>
      <c r="G76" s="28"/>
      <c r="H76" s="28">
        <v>1152.82</v>
      </c>
      <c r="I76" s="28" t="s">
        <v>588</v>
      </c>
      <c r="J76" s="28" t="s">
        <v>1</v>
      </c>
      <c r="K76" s="36">
        <v>1552.82</v>
      </c>
      <c r="L76" s="30">
        <v>62112800</v>
      </c>
      <c r="M76" s="30">
        <v>22307821.979504447</v>
      </c>
      <c r="N76" s="30">
        <v>9789650.0369339101</v>
      </c>
      <c r="O76" s="56">
        <f t="shared" si="3"/>
        <v>94210272.016438365</v>
      </c>
    </row>
    <row r="77" spans="1:17" ht="28.5" customHeight="1" x14ac:dyDescent="0.15">
      <c r="A77" s="2"/>
      <c r="B77" s="28">
        <v>18</v>
      </c>
      <c r="C77" s="35" t="s">
        <v>851</v>
      </c>
      <c r="D77" s="73"/>
      <c r="E77" s="28" t="s">
        <v>483</v>
      </c>
      <c r="F77" s="28" t="s">
        <v>79</v>
      </c>
      <c r="G77" s="28"/>
      <c r="H77" s="29">
        <v>443.29</v>
      </c>
      <c r="I77" s="28" t="s">
        <v>588</v>
      </c>
      <c r="J77" s="28" t="s">
        <v>1</v>
      </c>
      <c r="K77" s="36">
        <v>443.29</v>
      </c>
      <c r="L77" s="30">
        <v>39896100</v>
      </c>
      <c r="M77" s="30">
        <v>25817124.869118866</v>
      </c>
      <c r="N77" s="30">
        <v>12028643.848689359</v>
      </c>
      <c r="O77" s="56">
        <f t="shared" si="3"/>
        <v>77741868.717808232</v>
      </c>
      <c r="P77" s="172"/>
      <c r="Q77" s="172"/>
    </row>
    <row r="78" spans="1:17" ht="38.25" customHeight="1" x14ac:dyDescent="0.15">
      <c r="B78" s="28">
        <v>19</v>
      </c>
      <c r="C78" s="35" t="s">
        <v>1044</v>
      </c>
      <c r="D78" s="73"/>
      <c r="E78" s="28" t="s">
        <v>483</v>
      </c>
      <c r="F78" s="28" t="s">
        <v>80</v>
      </c>
      <c r="G78" s="28"/>
      <c r="H78" s="29">
        <v>586</v>
      </c>
      <c r="I78" s="28" t="s">
        <v>662</v>
      </c>
      <c r="J78" s="28" t="s">
        <v>1</v>
      </c>
      <c r="K78" s="36">
        <v>586</v>
      </c>
      <c r="L78" s="30">
        <v>46880000</v>
      </c>
      <c r="M78" s="30">
        <v>25556009.799342465</v>
      </c>
      <c r="N78" s="30">
        <v>11892023.200657535</v>
      </c>
      <c r="O78" s="56">
        <f t="shared" si="3"/>
        <v>84328033</v>
      </c>
    </row>
    <row r="79" spans="1:17" ht="27.75" customHeight="1" x14ac:dyDescent="0.15">
      <c r="B79" s="28">
        <v>20</v>
      </c>
      <c r="C79" s="35" t="s">
        <v>808</v>
      </c>
      <c r="D79" s="51"/>
      <c r="E79" s="28" t="s">
        <v>483</v>
      </c>
      <c r="F79" s="19" t="s">
        <v>82</v>
      </c>
      <c r="G79" s="19" t="s">
        <v>899</v>
      </c>
      <c r="H79" s="29">
        <v>2012.82</v>
      </c>
      <c r="I79" s="28" t="s">
        <v>641</v>
      </c>
      <c r="J79" s="28" t="s">
        <v>1</v>
      </c>
      <c r="K79" s="36">
        <v>1969.08</v>
      </c>
      <c r="L79" s="30">
        <v>181864419.00000003</v>
      </c>
      <c r="M79" s="30">
        <v>50691055.423386306</v>
      </c>
      <c r="N79" s="30">
        <v>15635427.417709589</v>
      </c>
      <c r="O79" s="56">
        <f t="shared" si="3"/>
        <v>248190901.84109592</v>
      </c>
    </row>
    <row r="80" spans="1:17" ht="27.75" customHeight="1" x14ac:dyDescent="0.15">
      <c r="B80" s="28">
        <v>21</v>
      </c>
      <c r="C80" s="35" t="s">
        <v>792</v>
      </c>
      <c r="D80" s="73"/>
      <c r="E80" s="28" t="s">
        <v>483</v>
      </c>
      <c r="F80" s="28" t="s">
        <v>84</v>
      </c>
      <c r="G80" s="28" t="s">
        <v>899</v>
      </c>
      <c r="H80" s="29">
        <v>2206.38</v>
      </c>
      <c r="I80" s="28" t="s">
        <v>481</v>
      </c>
      <c r="J80" s="28" t="s">
        <v>1</v>
      </c>
      <c r="K80" s="36">
        <v>2206.38</v>
      </c>
      <c r="L80" s="30">
        <v>0</v>
      </c>
      <c r="M80" s="30">
        <v>0</v>
      </c>
      <c r="N80" s="30">
        <v>0</v>
      </c>
      <c r="O80" s="56">
        <f t="shared" si="3"/>
        <v>0</v>
      </c>
    </row>
    <row r="81" spans="1:17" ht="22.5" customHeight="1" x14ac:dyDescent="0.15">
      <c r="B81" s="211">
        <v>22</v>
      </c>
      <c r="C81" s="202" t="s">
        <v>1014</v>
      </c>
      <c r="D81" s="139"/>
      <c r="E81" s="211" t="s">
        <v>483</v>
      </c>
      <c r="F81" s="28" t="s">
        <v>85</v>
      </c>
      <c r="G81" s="211"/>
      <c r="H81" s="249">
        <v>2270.59</v>
      </c>
      <c r="I81" s="28" t="s">
        <v>2</v>
      </c>
      <c r="J81" s="28" t="s">
        <v>1</v>
      </c>
      <c r="K81" s="36">
        <v>1816.47</v>
      </c>
      <c r="L81" s="30">
        <v>13031169</v>
      </c>
      <c r="M81" s="30">
        <v>656617.53687671234</v>
      </c>
      <c r="N81" s="30">
        <v>404072.46312328766</v>
      </c>
      <c r="O81" s="56">
        <f t="shared" si="3"/>
        <v>14091859</v>
      </c>
    </row>
    <row r="82" spans="1:17" ht="22.5" customHeight="1" x14ac:dyDescent="0.15">
      <c r="B82" s="212"/>
      <c r="C82" s="203"/>
      <c r="D82" s="140"/>
      <c r="E82" s="212"/>
      <c r="F82" s="28" t="s">
        <v>86</v>
      </c>
      <c r="G82" s="212"/>
      <c r="H82" s="250"/>
      <c r="I82" s="28" t="s">
        <v>663</v>
      </c>
      <c r="J82" s="28" t="s">
        <v>10</v>
      </c>
      <c r="K82" s="36">
        <v>454.12</v>
      </c>
      <c r="L82" s="30">
        <v>36329440</v>
      </c>
      <c r="M82" s="30">
        <v>10795972.564383561</v>
      </c>
      <c r="N82" s="30">
        <v>4528742.4356164392</v>
      </c>
      <c r="O82" s="56">
        <f t="shared" si="3"/>
        <v>51654155</v>
      </c>
    </row>
    <row r="83" spans="1:17" ht="22.5" customHeight="1" x14ac:dyDescent="0.15">
      <c r="B83" s="211">
        <v>23</v>
      </c>
      <c r="C83" s="202" t="s">
        <v>812</v>
      </c>
      <c r="D83" s="139"/>
      <c r="E83" s="211" t="s">
        <v>483</v>
      </c>
      <c r="F83" s="28" t="s">
        <v>87</v>
      </c>
      <c r="G83" s="249" t="s">
        <v>898</v>
      </c>
      <c r="H83" s="249">
        <v>1854.29</v>
      </c>
      <c r="I83" s="28" t="s">
        <v>2</v>
      </c>
      <c r="J83" s="28" t="s">
        <v>1</v>
      </c>
      <c r="K83" s="36">
        <v>622.14800000000002</v>
      </c>
      <c r="L83" s="30">
        <v>0</v>
      </c>
      <c r="M83" s="30">
        <v>0</v>
      </c>
      <c r="N83" s="30">
        <v>0</v>
      </c>
      <c r="O83" s="56">
        <f t="shared" ref="O83:O88" si="4">SUM(L83:N83)</f>
        <v>0</v>
      </c>
    </row>
    <row r="84" spans="1:17" ht="22.5" customHeight="1" x14ac:dyDescent="0.15">
      <c r="B84" s="212"/>
      <c r="C84" s="203"/>
      <c r="D84" s="140"/>
      <c r="E84" s="212"/>
      <c r="F84" s="28" t="s">
        <v>88</v>
      </c>
      <c r="G84" s="250"/>
      <c r="H84" s="250"/>
      <c r="I84" s="28" t="s">
        <v>89</v>
      </c>
      <c r="J84" s="28" t="s">
        <v>10</v>
      </c>
      <c r="K84" s="36">
        <v>1232.1400000000001</v>
      </c>
      <c r="L84" s="30">
        <v>0</v>
      </c>
      <c r="M84" s="30">
        <v>-1.9816100495318842E-3</v>
      </c>
      <c r="N84" s="30">
        <v>1.9816100495318842E-3</v>
      </c>
      <c r="O84" s="56">
        <f t="shared" si="4"/>
        <v>0</v>
      </c>
    </row>
    <row r="85" spans="1:17" ht="26.25" customHeight="1" x14ac:dyDescent="0.15">
      <c r="B85" s="28">
        <v>24</v>
      </c>
      <c r="C85" s="35" t="s">
        <v>796</v>
      </c>
      <c r="D85" s="73"/>
      <c r="E85" s="28" t="s">
        <v>483</v>
      </c>
      <c r="F85" s="28" t="s">
        <v>90</v>
      </c>
      <c r="G85" s="28" t="s">
        <v>899</v>
      </c>
      <c r="H85" s="29">
        <v>588.54</v>
      </c>
      <c r="I85" s="28" t="s">
        <v>91</v>
      </c>
      <c r="J85" s="28" t="s">
        <v>1</v>
      </c>
      <c r="K85" s="36">
        <v>588.54</v>
      </c>
      <c r="L85" s="30">
        <v>0</v>
      </c>
      <c r="M85" s="30">
        <v>0</v>
      </c>
      <c r="N85" s="30">
        <v>0</v>
      </c>
      <c r="O85" s="56">
        <f t="shared" si="4"/>
        <v>0</v>
      </c>
    </row>
    <row r="86" spans="1:17" ht="36" customHeight="1" x14ac:dyDescent="0.15">
      <c r="B86" s="28">
        <v>25</v>
      </c>
      <c r="C86" s="35" t="s">
        <v>1041</v>
      </c>
      <c r="D86" s="73"/>
      <c r="E86" s="28" t="s">
        <v>483</v>
      </c>
      <c r="F86" s="28" t="s">
        <v>92</v>
      </c>
      <c r="G86" s="28" t="s">
        <v>899</v>
      </c>
      <c r="H86" s="29">
        <v>625.98</v>
      </c>
      <c r="I86" s="28" t="s">
        <v>93</v>
      </c>
      <c r="J86" s="28" t="s">
        <v>1</v>
      </c>
      <c r="K86" s="36">
        <v>625.98</v>
      </c>
      <c r="L86" s="30">
        <v>0</v>
      </c>
      <c r="M86" s="30">
        <v>0</v>
      </c>
      <c r="N86" s="30">
        <v>0</v>
      </c>
      <c r="O86" s="56">
        <f t="shared" si="4"/>
        <v>0</v>
      </c>
    </row>
    <row r="87" spans="1:17" ht="22.5" customHeight="1" x14ac:dyDescent="0.15">
      <c r="B87" s="211">
        <v>26</v>
      </c>
      <c r="C87" s="202" t="s">
        <v>814</v>
      </c>
      <c r="D87" s="139"/>
      <c r="E87" s="211" t="s">
        <v>483</v>
      </c>
      <c r="F87" s="28" t="s">
        <v>94</v>
      </c>
      <c r="G87" s="211"/>
      <c r="H87" s="249">
        <v>2605.3200000000002</v>
      </c>
      <c r="I87" s="28" t="s">
        <v>698</v>
      </c>
      <c r="J87" s="28" t="s">
        <v>1</v>
      </c>
      <c r="K87" s="36">
        <v>1302.6600000000001</v>
      </c>
      <c r="L87" s="30">
        <v>130266000</v>
      </c>
      <c r="M87" s="30">
        <v>73358864.148547947</v>
      </c>
      <c r="N87" s="30">
        <v>28580973.851452056</v>
      </c>
      <c r="O87" s="56">
        <f t="shared" si="4"/>
        <v>232205838</v>
      </c>
    </row>
    <row r="88" spans="1:17" ht="22.5" customHeight="1" x14ac:dyDescent="0.15">
      <c r="B88" s="212"/>
      <c r="C88" s="203"/>
      <c r="D88" s="140"/>
      <c r="E88" s="212"/>
      <c r="F88" s="28" t="s">
        <v>95</v>
      </c>
      <c r="G88" s="212"/>
      <c r="H88" s="250"/>
      <c r="I88" s="28" t="s">
        <v>699</v>
      </c>
      <c r="J88" s="28" t="s">
        <v>10</v>
      </c>
      <c r="K88" s="36">
        <v>1302.6600000000001</v>
      </c>
      <c r="L88" s="30">
        <v>117239400.00000004</v>
      </c>
      <c r="M88" s="30">
        <v>59397105.164426342</v>
      </c>
      <c r="N88" s="30">
        <v>21834066.3561216</v>
      </c>
      <c r="O88" s="56">
        <f t="shared" si="4"/>
        <v>198470571.52054799</v>
      </c>
    </row>
    <row r="89" spans="1:17" ht="27" customHeight="1" x14ac:dyDescent="0.15">
      <c r="B89" s="211">
        <v>27</v>
      </c>
      <c r="C89" s="202" t="s">
        <v>806</v>
      </c>
      <c r="D89" s="139"/>
      <c r="E89" s="211" t="s">
        <v>483</v>
      </c>
      <c r="F89" s="28" t="s">
        <v>96</v>
      </c>
      <c r="G89" s="211"/>
      <c r="H89" s="249">
        <v>3965.96</v>
      </c>
      <c r="I89" s="28" t="s">
        <v>695</v>
      </c>
      <c r="J89" s="28" t="s">
        <v>1</v>
      </c>
      <c r="K89" s="36">
        <v>1982.98</v>
      </c>
      <c r="L89" s="30">
        <v>0</v>
      </c>
      <c r="M89" s="30">
        <v>0</v>
      </c>
      <c r="N89" s="30">
        <v>0</v>
      </c>
      <c r="O89" s="56">
        <f>SUM(L89:N89)</f>
        <v>0</v>
      </c>
    </row>
    <row r="90" spans="1:17" ht="27" customHeight="1" x14ac:dyDescent="0.15">
      <c r="A90" s="2"/>
      <c r="B90" s="212"/>
      <c r="C90" s="203"/>
      <c r="D90" s="140"/>
      <c r="E90" s="212"/>
      <c r="F90" s="28" t="s">
        <v>97</v>
      </c>
      <c r="G90" s="212"/>
      <c r="H90" s="250"/>
      <c r="I90" s="28" t="s">
        <v>98</v>
      </c>
      <c r="J90" s="28" t="s">
        <v>10</v>
      </c>
      <c r="K90" s="36">
        <v>1982.98</v>
      </c>
      <c r="L90" s="30">
        <v>0</v>
      </c>
      <c r="M90" s="30">
        <v>0</v>
      </c>
      <c r="N90" s="30">
        <v>0</v>
      </c>
      <c r="O90" s="56">
        <f>SUM(L90:N90)</f>
        <v>0</v>
      </c>
      <c r="P90" s="172"/>
      <c r="Q90" s="172"/>
    </row>
    <row r="91" spans="1:17" ht="38.25" customHeight="1" x14ac:dyDescent="0.15">
      <c r="B91" s="28">
        <v>28</v>
      </c>
      <c r="C91" s="35" t="s">
        <v>849</v>
      </c>
      <c r="D91" s="28" t="s">
        <v>1045</v>
      </c>
      <c r="E91" s="28" t="s">
        <v>483</v>
      </c>
      <c r="F91" s="28" t="s">
        <v>101</v>
      </c>
      <c r="G91" s="28" t="s">
        <v>899</v>
      </c>
      <c r="H91" s="29">
        <v>973.42</v>
      </c>
      <c r="I91" s="28" t="s">
        <v>102</v>
      </c>
      <c r="J91" s="28" t="s">
        <v>1</v>
      </c>
      <c r="K91" s="36">
        <v>973.42</v>
      </c>
      <c r="L91" s="30">
        <v>0</v>
      </c>
      <c r="M91" s="30">
        <v>0</v>
      </c>
      <c r="N91" s="30">
        <v>0</v>
      </c>
      <c r="O91" s="56">
        <f>SUM(L91:N91)</f>
        <v>0</v>
      </c>
    </row>
    <row r="92" spans="1:17" ht="27.75" customHeight="1" x14ac:dyDescent="0.15">
      <c r="B92" s="28">
        <v>29</v>
      </c>
      <c r="C92" s="35" t="s">
        <v>791</v>
      </c>
      <c r="D92" s="28"/>
      <c r="E92" s="28" t="s">
        <v>483</v>
      </c>
      <c r="F92" s="28" t="s">
        <v>103</v>
      </c>
      <c r="G92" s="28" t="s">
        <v>899</v>
      </c>
      <c r="H92" s="29">
        <v>688.66</v>
      </c>
      <c r="I92" s="28" t="s">
        <v>104</v>
      </c>
      <c r="J92" s="28" t="s">
        <v>1</v>
      </c>
      <c r="K92" s="36">
        <v>688.66</v>
      </c>
      <c r="L92" s="30">
        <v>0.25205479469150305</v>
      </c>
      <c r="M92" s="30">
        <v>-2.5688872226092914E-3</v>
      </c>
      <c r="N92" s="30">
        <v>2.5688872226092914E-3</v>
      </c>
      <c r="O92" s="56">
        <f>SUM(L92:N92)</f>
        <v>0.25205479469150305</v>
      </c>
    </row>
    <row r="93" spans="1:17" ht="22.5" customHeight="1" x14ac:dyDescent="0.15">
      <c r="B93" s="211">
        <v>30</v>
      </c>
      <c r="C93" s="202" t="s">
        <v>804</v>
      </c>
      <c r="D93" s="139"/>
      <c r="E93" s="211" t="s">
        <v>483</v>
      </c>
      <c r="F93" s="28" t="s">
        <v>107</v>
      </c>
      <c r="G93" s="211"/>
      <c r="H93" s="249">
        <v>3706.15</v>
      </c>
      <c r="I93" s="28" t="s">
        <v>693</v>
      </c>
      <c r="J93" s="28" t="s">
        <v>1</v>
      </c>
      <c r="K93" s="36">
        <v>1818.47</v>
      </c>
      <c r="L93" s="30">
        <v>0</v>
      </c>
      <c r="M93" s="30">
        <v>-1.3344027053003442E-2</v>
      </c>
      <c r="N93" s="30">
        <v>1.3344027053003442E-2</v>
      </c>
      <c r="O93" s="56">
        <f t="shared" ref="O93:O105" si="5">SUM(L93:N93)</f>
        <v>0</v>
      </c>
    </row>
    <row r="94" spans="1:17" ht="22.5" customHeight="1" x14ac:dyDescent="0.15">
      <c r="B94" s="212"/>
      <c r="C94" s="203"/>
      <c r="D94" s="140"/>
      <c r="E94" s="212"/>
      <c r="F94" s="28" t="s">
        <v>108</v>
      </c>
      <c r="G94" s="212"/>
      <c r="H94" s="250"/>
      <c r="I94" s="28" t="s">
        <v>109</v>
      </c>
      <c r="J94" s="28" t="s">
        <v>10</v>
      </c>
      <c r="K94" s="36">
        <v>1887.98</v>
      </c>
      <c r="L94" s="30">
        <v>0</v>
      </c>
      <c r="M94" s="30">
        <v>0</v>
      </c>
      <c r="N94" s="30">
        <v>0</v>
      </c>
      <c r="O94" s="56">
        <f t="shared" si="5"/>
        <v>0</v>
      </c>
    </row>
    <row r="95" spans="1:17" ht="22.5" customHeight="1" x14ac:dyDescent="0.15">
      <c r="B95" s="211">
        <v>31</v>
      </c>
      <c r="C95" s="202" t="s">
        <v>810</v>
      </c>
      <c r="D95" s="139"/>
      <c r="E95" s="211" t="s">
        <v>483</v>
      </c>
      <c r="F95" s="28" t="s">
        <v>110</v>
      </c>
      <c r="G95" s="211"/>
      <c r="H95" s="249">
        <v>2414.63</v>
      </c>
      <c r="I95" s="28" t="s">
        <v>111</v>
      </c>
      <c r="J95" s="28" t="s">
        <v>1</v>
      </c>
      <c r="K95" s="36">
        <v>1207.32</v>
      </c>
      <c r="L95" s="30">
        <v>36219450</v>
      </c>
      <c r="M95" s="30">
        <v>4350015.9685479449</v>
      </c>
      <c r="N95" s="30">
        <v>1300892.0314520549</v>
      </c>
      <c r="O95" s="56">
        <f t="shared" si="5"/>
        <v>41870358</v>
      </c>
    </row>
    <row r="96" spans="1:17" ht="22.5" customHeight="1" x14ac:dyDescent="0.15">
      <c r="A96" s="2"/>
      <c r="B96" s="212"/>
      <c r="C96" s="203"/>
      <c r="D96" s="140"/>
      <c r="E96" s="212"/>
      <c r="F96" s="28" t="s">
        <v>112</v>
      </c>
      <c r="G96" s="212"/>
      <c r="H96" s="250"/>
      <c r="I96" s="28" t="s">
        <v>696</v>
      </c>
      <c r="J96" s="28" t="s">
        <v>10</v>
      </c>
      <c r="K96" s="36">
        <v>1207.31</v>
      </c>
      <c r="L96" s="30">
        <v>39285637.930479459</v>
      </c>
      <c r="M96" s="30">
        <v>5466841.1016315268</v>
      </c>
      <c r="N96" s="30">
        <v>1714037.6682314882</v>
      </c>
      <c r="O96" s="56">
        <f t="shared" si="5"/>
        <v>46466516.700342476</v>
      </c>
      <c r="P96" s="172"/>
      <c r="Q96" s="172"/>
    </row>
    <row r="97" spans="1:17" ht="39" customHeight="1" x14ac:dyDescent="0.15">
      <c r="B97" s="28">
        <v>32</v>
      </c>
      <c r="C97" s="35" t="s">
        <v>805</v>
      </c>
      <c r="D97" s="73"/>
      <c r="E97" s="28" t="s">
        <v>483</v>
      </c>
      <c r="F97" s="28" t="s">
        <v>113</v>
      </c>
      <c r="G97" s="28"/>
      <c r="H97" s="29">
        <v>2268.9699999999998</v>
      </c>
      <c r="I97" s="28" t="s">
        <v>111</v>
      </c>
      <c r="J97" s="28" t="s">
        <v>1</v>
      </c>
      <c r="K97" s="36">
        <v>2268.9699999999998</v>
      </c>
      <c r="L97" s="30">
        <v>204207300</v>
      </c>
      <c r="M97" s="30">
        <v>62286020.189096645</v>
      </c>
      <c r="N97" s="30">
        <v>25330801.97528692</v>
      </c>
      <c r="O97" s="56">
        <f t="shared" si="5"/>
        <v>291824122.16438353</v>
      </c>
    </row>
    <row r="98" spans="1:17" ht="22.5" customHeight="1" x14ac:dyDescent="0.15">
      <c r="B98" s="211">
        <v>33</v>
      </c>
      <c r="C98" s="202" t="s">
        <v>790</v>
      </c>
      <c r="D98" s="73"/>
      <c r="E98" s="211" t="s">
        <v>483</v>
      </c>
      <c r="F98" s="28" t="s">
        <v>114</v>
      </c>
      <c r="G98" s="211"/>
      <c r="H98" s="29">
        <v>1651.18</v>
      </c>
      <c r="I98" s="28" t="s">
        <v>688</v>
      </c>
      <c r="J98" s="28" t="s">
        <v>1</v>
      </c>
      <c r="K98" s="36">
        <v>1651.18</v>
      </c>
      <c r="L98" s="30">
        <v>148605750</v>
      </c>
      <c r="M98" s="30">
        <v>65215726.922191784</v>
      </c>
      <c r="N98" s="30">
        <v>12124825.07780822</v>
      </c>
      <c r="O98" s="56">
        <f t="shared" si="5"/>
        <v>225946302.00000003</v>
      </c>
    </row>
    <row r="99" spans="1:17" ht="22.5" customHeight="1" x14ac:dyDescent="0.15">
      <c r="B99" s="212"/>
      <c r="C99" s="203"/>
      <c r="D99" s="73"/>
      <c r="E99" s="212"/>
      <c r="F99" s="28" t="s">
        <v>115</v>
      </c>
      <c r="G99" s="212"/>
      <c r="H99" s="29">
        <v>1651.18</v>
      </c>
      <c r="I99" s="28" t="s">
        <v>116</v>
      </c>
      <c r="J99" s="28" t="s">
        <v>1</v>
      </c>
      <c r="K99" s="36">
        <v>1651.18</v>
      </c>
      <c r="L99" s="30">
        <v>132093999.99999993</v>
      </c>
      <c r="M99" s="30">
        <v>64824455.037473276</v>
      </c>
      <c r="N99" s="30">
        <v>22046068.337526739</v>
      </c>
      <c r="O99" s="56">
        <f t="shared" si="5"/>
        <v>218964523.37499994</v>
      </c>
    </row>
    <row r="100" spans="1:17" ht="22.5" customHeight="1" x14ac:dyDescent="0.15">
      <c r="B100" s="211">
        <v>34</v>
      </c>
      <c r="C100" s="202" t="s">
        <v>801</v>
      </c>
      <c r="D100" s="73"/>
      <c r="E100" s="211" t="s">
        <v>483</v>
      </c>
      <c r="F100" s="28" t="s">
        <v>117</v>
      </c>
      <c r="G100" s="211"/>
      <c r="H100" s="28">
        <v>1198.29</v>
      </c>
      <c r="I100" s="28" t="s">
        <v>687</v>
      </c>
      <c r="J100" s="28" t="s">
        <v>1</v>
      </c>
      <c r="K100" s="36">
        <v>599.15</v>
      </c>
      <c r="L100" s="30">
        <v>0</v>
      </c>
      <c r="M100" s="30">
        <v>-0.01</v>
      </c>
      <c r="N100" s="30">
        <v>0.01</v>
      </c>
      <c r="O100" s="56">
        <f t="shared" si="5"/>
        <v>0</v>
      </c>
    </row>
    <row r="101" spans="1:17" ht="22.5" customHeight="1" x14ac:dyDescent="0.15">
      <c r="B101" s="212"/>
      <c r="C101" s="203"/>
      <c r="D101" s="73"/>
      <c r="E101" s="212"/>
      <c r="F101" s="28" t="s">
        <v>118</v>
      </c>
      <c r="G101" s="212"/>
      <c r="H101" s="28">
        <v>1198.29</v>
      </c>
      <c r="I101" s="28" t="s">
        <v>119</v>
      </c>
      <c r="J101" s="28" t="s">
        <v>10</v>
      </c>
      <c r="K101" s="36">
        <v>599.15</v>
      </c>
      <c r="L101" s="30">
        <v>0.33630137052386999</v>
      </c>
      <c r="M101" s="30">
        <v>-2.6184274770625652E-3</v>
      </c>
      <c r="N101" s="30">
        <v>2.6184274770625652E-3</v>
      </c>
      <c r="O101" s="56">
        <f t="shared" si="5"/>
        <v>0.33630137052386999</v>
      </c>
    </row>
    <row r="102" spans="1:17" ht="22.5" customHeight="1" x14ac:dyDescent="0.15">
      <c r="B102" s="211">
        <v>35</v>
      </c>
      <c r="C102" s="202" t="s">
        <v>809</v>
      </c>
      <c r="D102" s="139"/>
      <c r="E102" s="211" t="s">
        <v>483</v>
      </c>
      <c r="F102" s="28" t="s">
        <v>120</v>
      </c>
      <c r="G102" s="211"/>
      <c r="H102" s="211">
        <v>5018.1400000000003</v>
      </c>
      <c r="I102" s="29" t="s">
        <v>121</v>
      </c>
      <c r="J102" s="28" t="s">
        <v>1</v>
      </c>
      <c r="K102" s="36">
        <v>3014.2</v>
      </c>
      <c r="L102" s="30">
        <v>241135679.99999994</v>
      </c>
      <c r="M102" s="30">
        <v>50011116.406182453</v>
      </c>
      <c r="N102" s="30">
        <v>16148013.78669427</v>
      </c>
      <c r="O102" s="56">
        <f t="shared" si="5"/>
        <v>307294810.1928767</v>
      </c>
    </row>
    <row r="103" spans="1:17" ht="22.5" customHeight="1" x14ac:dyDescent="0.15">
      <c r="B103" s="212"/>
      <c r="C103" s="203"/>
      <c r="D103" s="140"/>
      <c r="E103" s="212"/>
      <c r="F103" s="28" t="s">
        <v>122</v>
      </c>
      <c r="G103" s="212"/>
      <c r="H103" s="212"/>
      <c r="I103" s="29" t="s">
        <v>123</v>
      </c>
      <c r="J103" s="28" t="s">
        <v>10</v>
      </c>
      <c r="K103" s="36">
        <v>2003.94</v>
      </c>
      <c r="L103" s="30">
        <v>160315520</v>
      </c>
      <c r="M103" s="30">
        <v>52117202.00865753</v>
      </c>
      <c r="N103" s="30">
        <v>17754080.991342466</v>
      </c>
      <c r="O103" s="56">
        <f t="shared" si="5"/>
        <v>230186802.99999997</v>
      </c>
    </row>
    <row r="104" spans="1:17" ht="36.75" customHeight="1" x14ac:dyDescent="0.15">
      <c r="B104" s="28">
        <v>36</v>
      </c>
      <c r="C104" s="35" t="s">
        <v>811</v>
      </c>
      <c r="D104" s="73"/>
      <c r="E104" s="28" t="s">
        <v>483</v>
      </c>
      <c r="F104" s="28" t="s">
        <v>130</v>
      </c>
      <c r="G104" s="28"/>
      <c r="H104" s="29">
        <v>2422.8000000000002</v>
      </c>
      <c r="I104" s="28" t="s">
        <v>697</v>
      </c>
      <c r="J104" s="28" t="s">
        <v>1</v>
      </c>
      <c r="K104" s="36">
        <v>2422.8000000000002</v>
      </c>
      <c r="L104" s="30">
        <v>0</v>
      </c>
      <c r="M104" s="30">
        <v>0</v>
      </c>
      <c r="N104" s="30">
        <v>0</v>
      </c>
      <c r="O104" s="56">
        <f t="shared" si="5"/>
        <v>0</v>
      </c>
    </row>
    <row r="105" spans="1:17" ht="27" customHeight="1" x14ac:dyDescent="0.15">
      <c r="B105" s="28">
        <v>37</v>
      </c>
      <c r="C105" s="35" t="s">
        <v>794</v>
      </c>
      <c r="D105" s="73"/>
      <c r="E105" s="28" t="s">
        <v>483</v>
      </c>
      <c r="F105" s="28" t="s">
        <v>131</v>
      </c>
      <c r="G105" s="28" t="s">
        <v>899</v>
      </c>
      <c r="H105" s="29">
        <v>633.70000000000005</v>
      </c>
      <c r="I105" s="31" t="s">
        <v>132</v>
      </c>
      <c r="J105" s="28" t="s">
        <v>1</v>
      </c>
      <c r="K105" s="36">
        <v>633.70000000000005</v>
      </c>
      <c r="L105" s="30">
        <v>0</v>
      </c>
      <c r="M105" s="30">
        <v>-4.8789641352957247E-3</v>
      </c>
      <c r="N105" s="30">
        <v>4.8789641352957247E-3</v>
      </c>
      <c r="O105" s="56">
        <f t="shared" si="5"/>
        <v>0</v>
      </c>
    </row>
    <row r="106" spans="1:17" ht="22.5" customHeight="1" x14ac:dyDescent="0.15">
      <c r="B106" s="211">
        <v>38</v>
      </c>
      <c r="C106" s="202" t="s">
        <v>1083</v>
      </c>
      <c r="D106" s="139"/>
      <c r="E106" s="211" t="s">
        <v>483</v>
      </c>
      <c r="F106" s="28" t="s">
        <v>171</v>
      </c>
      <c r="G106" s="211"/>
      <c r="H106" s="249">
        <v>2400.42</v>
      </c>
      <c r="I106" s="31" t="s">
        <v>42</v>
      </c>
      <c r="J106" s="28" t="s">
        <v>1</v>
      </c>
      <c r="K106" s="36">
        <v>1441.21</v>
      </c>
      <c r="L106" s="30">
        <v>24688850.98280821</v>
      </c>
      <c r="M106" s="30">
        <v>2803179.4337116349</v>
      </c>
      <c r="N106" s="30">
        <v>457440.78202535142</v>
      </c>
      <c r="O106" s="56">
        <f>SUM(L106:N106)</f>
        <v>27949471.198545195</v>
      </c>
    </row>
    <row r="107" spans="1:17" ht="22.5" customHeight="1" x14ac:dyDescent="0.15">
      <c r="B107" s="212"/>
      <c r="C107" s="203"/>
      <c r="D107" s="140"/>
      <c r="E107" s="212"/>
      <c r="F107" s="28" t="s">
        <v>172</v>
      </c>
      <c r="G107" s="212"/>
      <c r="H107" s="250"/>
      <c r="I107" s="31" t="s">
        <v>694</v>
      </c>
      <c r="J107" s="28" t="s">
        <v>10</v>
      </c>
      <c r="K107" s="36">
        <v>959.21</v>
      </c>
      <c r="L107" s="30">
        <v>19184242.448328763</v>
      </c>
      <c r="M107" s="30">
        <v>3396437.2660463662</v>
      </c>
      <c r="N107" s="30">
        <v>320587.73395363329</v>
      </c>
      <c r="O107" s="56">
        <f>SUM(L107:N107)</f>
        <v>22901267.448328763</v>
      </c>
    </row>
    <row r="108" spans="1:17" ht="27" customHeight="1" x14ac:dyDescent="0.15">
      <c r="A108" s="2"/>
      <c r="B108" s="211">
        <v>39</v>
      </c>
      <c r="C108" s="202" t="s">
        <v>807</v>
      </c>
      <c r="D108" s="139"/>
      <c r="E108" s="211" t="s">
        <v>483</v>
      </c>
      <c r="F108" s="28" t="s">
        <v>173</v>
      </c>
      <c r="G108" s="211"/>
      <c r="H108" s="249">
        <v>2367.2399999999998</v>
      </c>
      <c r="I108" s="28" t="s">
        <v>42</v>
      </c>
      <c r="J108" s="28" t="s">
        <v>1</v>
      </c>
      <c r="K108" s="36">
        <v>1183.6199999999999</v>
      </c>
      <c r="L108" s="30">
        <v>0.22739725932478905</v>
      </c>
      <c r="M108" s="30">
        <v>-2.3425032741402926E-3</v>
      </c>
      <c r="N108" s="30">
        <v>2.3425032741402926E-3</v>
      </c>
      <c r="O108" s="56">
        <f>SUM(L108:N108)</f>
        <v>0.22739725932478905</v>
      </c>
      <c r="P108" s="172"/>
      <c r="Q108" s="172"/>
    </row>
    <row r="109" spans="1:17" ht="27" customHeight="1" x14ac:dyDescent="0.15">
      <c r="B109" s="212"/>
      <c r="C109" s="203"/>
      <c r="D109" s="140"/>
      <c r="E109" s="212"/>
      <c r="F109" s="28" t="s">
        <v>174</v>
      </c>
      <c r="G109" s="212"/>
      <c r="H109" s="250"/>
      <c r="I109" s="31" t="s">
        <v>715</v>
      </c>
      <c r="J109" s="28" t="s">
        <v>10</v>
      </c>
      <c r="K109" s="36">
        <v>1183.6199999999999</v>
      </c>
      <c r="L109" s="30">
        <v>0</v>
      </c>
      <c r="M109" s="30">
        <v>0</v>
      </c>
      <c r="N109" s="30">
        <v>0</v>
      </c>
      <c r="O109" s="56">
        <f>SUM(L109:N109)</f>
        <v>0</v>
      </c>
    </row>
    <row r="110" spans="1:17" ht="27" customHeight="1" x14ac:dyDescent="0.15">
      <c r="B110" s="28">
        <v>40</v>
      </c>
      <c r="C110" s="35" t="s">
        <v>1088</v>
      </c>
      <c r="D110" s="73"/>
      <c r="E110" s="28" t="s">
        <v>483</v>
      </c>
      <c r="F110" s="28" t="s">
        <v>1087</v>
      </c>
      <c r="G110" s="28" t="s">
        <v>899</v>
      </c>
      <c r="H110" s="36">
        <v>425</v>
      </c>
      <c r="I110" s="31">
        <v>45015</v>
      </c>
      <c r="J110" s="31" t="s">
        <v>1</v>
      </c>
      <c r="K110" s="36">
        <v>425</v>
      </c>
      <c r="L110" s="30">
        <v>0</v>
      </c>
      <c r="M110" s="30">
        <v>0</v>
      </c>
      <c r="N110" s="30">
        <v>0</v>
      </c>
      <c r="O110" s="56">
        <f>SUM(L110:N110)</f>
        <v>0</v>
      </c>
    </row>
    <row r="111" spans="1:17" ht="12" customHeight="1" thickBot="1" x14ac:dyDescent="0.2">
      <c r="B111" s="9"/>
      <c r="C111" s="8"/>
      <c r="D111" s="13"/>
      <c r="E111" s="179"/>
      <c r="F111" s="180"/>
      <c r="G111" s="181"/>
      <c r="H111" s="182"/>
      <c r="I111" s="183"/>
      <c r="J111" s="180"/>
      <c r="K111" s="184"/>
      <c r="L111" s="12"/>
      <c r="M111" s="12"/>
      <c r="N111" s="12"/>
      <c r="O111" s="177"/>
    </row>
    <row r="112" spans="1:17" s="2" customFormat="1" ht="22.5" customHeight="1" thickBot="1" x14ac:dyDescent="0.3">
      <c r="A112" s="1"/>
      <c r="C112" s="71">
        <v>40</v>
      </c>
      <c r="D112" s="71"/>
      <c r="E112" s="277" t="s">
        <v>668</v>
      </c>
      <c r="F112" s="278"/>
      <c r="G112" s="59" t="s">
        <v>905</v>
      </c>
      <c r="H112" s="282" t="s">
        <v>4</v>
      </c>
      <c r="I112" s="283"/>
      <c r="J112" s="284"/>
      <c r="K112" s="59" t="s">
        <v>905</v>
      </c>
      <c r="L112" s="80">
        <f>SUM(L56:L110)</f>
        <v>3462341732.6190934</v>
      </c>
      <c r="M112" s="80">
        <f>SUM(M56:M110)</f>
        <v>1923346378.276783</v>
      </c>
      <c r="N112" s="80">
        <f>SUM(N56:N110)</f>
        <v>1029151892.3918005</v>
      </c>
      <c r="O112" s="80">
        <f>SUM(O56:O110)</f>
        <v>6414840003.2876778</v>
      </c>
      <c r="P112" s="188">
        <f>SUM(L112:N112)</f>
        <v>6414840003.2876768</v>
      </c>
      <c r="Q112" s="189" t="b">
        <f>O112=P112</f>
        <v>1</v>
      </c>
    </row>
    <row r="113" spans="1:17" s="1" customFormat="1" x14ac:dyDescent="0.25">
      <c r="C113" s="4" t="s">
        <v>1110</v>
      </c>
      <c r="H113" s="3"/>
      <c r="I113" s="3"/>
      <c r="J113" s="3"/>
      <c r="K113" s="3"/>
      <c r="L113" s="69"/>
      <c r="M113" s="78">
        <f>SUM(M112:N112)</f>
        <v>2952498270.6685834</v>
      </c>
      <c r="N113" s="69"/>
      <c r="O113" s="69"/>
      <c r="P113" s="171"/>
      <c r="Q113" s="171"/>
    </row>
    <row r="114" spans="1:17" s="1" customFormat="1" x14ac:dyDescent="0.25">
      <c r="C114" s="4"/>
      <c r="H114" s="3"/>
      <c r="I114" s="3"/>
      <c r="J114" s="3"/>
      <c r="K114" s="3"/>
      <c r="L114" s="69"/>
      <c r="M114" s="69"/>
      <c r="N114" s="69"/>
      <c r="O114" s="69"/>
      <c r="P114" s="171"/>
      <c r="Q114" s="171"/>
    </row>
    <row r="115" spans="1:17" s="1" customFormat="1" x14ac:dyDescent="0.25">
      <c r="A115" s="2"/>
      <c r="C115" s="4"/>
      <c r="H115" s="3"/>
      <c r="I115" s="3"/>
      <c r="J115" s="3"/>
      <c r="K115" s="3"/>
      <c r="L115" s="69"/>
      <c r="M115" s="69"/>
      <c r="N115" s="69"/>
      <c r="O115" s="69"/>
      <c r="P115" s="172"/>
      <c r="Q115" s="172"/>
    </row>
    <row r="116" spans="1:17" s="1" customFormat="1" ht="12" thickBot="1" x14ac:dyDescent="0.3">
      <c r="C116" s="4"/>
      <c r="H116" s="3"/>
      <c r="I116" s="3"/>
      <c r="J116" s="3"/>
      <c r="K116" s="3"/>
      <c r="L116" s="69"/>
      <c r="M116" s="69"/>
      <c r="N116" s="69"/>
      <c r="O116" s="69"/>
      <c r="P116" s="171"/>
      <c r="Q116" s="171"/>
    </row>
    <row r="117" spans="1:17" ht="31.5" customHeight="1" thickBot="1" x14ac:dyDescent="0.2">
      <c r="B117" s="117" t="s">
        <v>417</v>
      </c>
      <c r="C117" s="118" t="s">
        <v>418</v>
      </c>
      <c r="D117" s="117" t="s">
        <v>996</v>
      </c>
      <c r="E117" s="118" t="s">
        <v>419</v>
      </c>
      <c r="F117" s="117" t="s">
        <v>420</v>
      </c>
      <c r="G117" s="144" t="s">
        <v>1006</v>
      </c>
      <c r="H117" s="119" t="s">
        <v>572</v>
      </c>
      <c r="I117" s="119" t="s">
        <v>422</v>
      </c>
      <c r="J117" s="119" t="s">
        <v>423</v>
      </c>
      <c r="K117" s="119" t="s">
        <v>424</v>
      </c>
      <c r="L117" s="120" t="s">
        <v>425</v>
      </c>
      <c r="M117" s="120" t="s">
        <v>3</v>
      </c>
      <c r="N117" s="120" t="s">
        <v>573</v>
      </c>
      <c r="O117" s="120" t="s">
        <v>574</v>
      </c>
    </row>
    <row r="118" spans="1:17" s="2" customFormat="1" ht="15.75" customHeight="1" x14ac:dyDescent="0.25">
      <c r="A118" s="1"/>
      <c r="B118" s="205" t="s">
        <v>743</v>
      </c>
      <c r="C118" s="206"/>
      <c r="D118" s="206"/>
      <c r="E118" s="206"/>
      <c r="F118" s="206"/>
      <c r="G118" s="207"/>
      <c r="H118" s="50" t="s">
        <v>427</v>
      </c>
      <c r="I118" s="243" t="s">
        <v>743</v>
      </c>
      <c r="J118" s="244"/>
      <c r="K118" s="51" t="s">
        <v>427</v>
      </c>
      <c r="L118" s="167"/>
      <c r="M118" s="168"/>
      <c r="N118" s="168"/>
      <c r="O118" s="169" t="s">
        <v>680</v>
      </c>
      <c r="P118" s="171"/>
      <c r="Q118" s="171"/>
    </row>
    <row r="119" spans="1:17" ht="27.75" customHeight="1" x14ac:dyDescent="0.15">
      <c r="B119" s="28">
        <v>1</v>
      </c>
      <c r="C119" s="35" t="s">
        <v>854</v>
      </c>
      <c r="D119" s="73"/>
      <c r="E119" s="28" t="s">
        <v>511</v>
      </c>
      <c r="F119" s="28" t="s">
        <v>622</v>
      </c>
      <c r="G119" s="28" t="s">
        <v>899</v>
      </c>
      <c r="H119" s="36">
        <v>979.11</v>
      </c>
      <c r="I119" s="34" t="s">
        <v>578</v>
      </c>
      <c r="J119" s="34" t="s">
        <v>1</v>
      </c>
      <c r="K119" s="36">
        <v>979.11</v>
      </c>
      <c r="L119" s="30">
        <v>3441762</v>
      </c>
      <c r="M119" s="30">
        <v>52333.72460273972</v>
      </c>
      <c r="N119" s="30">
        <v>27911.275397260277</v>
      </c>
      <c r="O119" s="56">
        <f>SUM(L119:N119)</f>
        <v>3522007</v>
      </c>
    </row>
    <row r="120" spans="1:17" ht="22.5" customHeight="1" x14ac:dyDescent="0.15">
      <c r="B120" s="273">
        <v>2</v>
      </c>
      <c r="C120" s="279" t="s">
        <v>855</v>
      </c>
      <c r="D120" s="74"/>
      <c r="E120" s="273" t="s">
        <v>511</v>
      </c>
      <c r="F120" s="32" t="s">
        <v>177</v>
      </c>
      <c r="G120" s="273"/>
      <c r="H120" s="288">
        <v>1029.92</v>
      </c>
      <c r="I120" s="32" t="s">
        <v>705</v>
      </c>
      <c r="J120" s="32" t="s">
        <v>1</v>
      </c>
      <c r="K120" s="32">
        <v>514.46</v>
      </c>
      <c r="L120" s="30">
        <v>0</v>
      </c>
      <c r="M120" s="30">
        <v>0</v>
      </c>
      <c r="N120" s="30">
        <v>0</v>
      </c>
      <c r="O120" s="56">
        <f>SUM(L120:N120)</f>
        <v>0</v>
      </c>
    </row>
    <row r="121" spans="1:17" ht="22.5" customHeight="1" x14ac:dyDescent="0.15">
      <c r="A121" s="2"/>
      <c r="B121" s="274"/>
      <c r="C121" s="280"/>
      <c r="D121" s="74"/>
      <c r="E121" s="274"/>
      <c r="F121" s="32" t="s">
        <v>178</v>
      </c>
      <c r="G121" s="274"/>
      <c r="H121" s="303"/>
      <c r="I121" s="32" t="s">
        <v>717</v>
      </c>
      <c r="J121" s="32" t="s">
        <v>10</v>
      </c>
      <c r="K121" s="32">
        <v>457.1</v>
      </c>
      <c r="L121" s="30">
        <v>0.109589041210711</v>
      </c>
      <c r="M121" s="30">
        <v>0</v>
      </c>
      <c r="N121" s="30">
        <v>0</v>
      </c>
      <c r="O121" s="56">
        <f>SUM(L121:N121)</f>
        <v>0.109589041210711</v>
      </c>
      <c r="P121" s="172"/>
      <c r="Q121" s="172"/>
    </row>
    <row r="122" spans="1:17" ht="22.5" customHeight="1" x14ac:dyDescent="0.15">
      <c r="B122" s="275"/>
      <c r="C122" s="281"/>
      <c r="D122" s="74"/>
      <c r="E122" s="275"/>
      <c r="F122" s="32" t="s">
        <v>179</v>
      </c>
      <c r="G122" s="275"/>
      <c r="H122" s="289"/>
      <c r="I122" s="32" t="s">
        <v>718</v>
      </c>
      <c r="J122" s="32" t="s">
        <v>186</v>
      </c>
      <c r="K122" s="32">
        <v>57.36</v>
      </c>
      <c r="L122" s="30">
        <v>0.38356164388824254</v>
      </c>
      <c r="M122" s="30">
        <v>0</v>
      </c>
      <c r="N122" s="30">
        <v>0</v>
      </c>
      <c r="O122" s="56">
        <f>SUM(L122:N122)</f>
        <v>0.38356164388824254</v>
      </c>
    </row>
    <row r="123" spans="1:17" s="1" customFormat="1" ht="12" thickBot="1" x14ac:dyDescent="0.3">
      <c r="C123" s="4"/>
      <c r="H123" s="3"/>
      <c r="I123" s="3"/>
      <c r="J123" s="3"/>
      <c r="K123" s="3"/>
      <c r="L123" s="5"/>
      <c r="M123" s="5"/>
      <c r="N123" s="5"/>
      <c r="O123" s="5"/>
      <c r="P123" s="171"/>
      <c r="Q123" s="171"/>
    </row>
    <row r="124" spans="1:17" s="2" customFormat="1" ht="22.5" customHeight="1" thickBot="1" x14ac:dyDescent="0.3">
      <c r="A124" s="1"/>
      <c r="C124" s="71">
        <v>2</v>
      </c>
      <c r="D124" s="71"/>
      <c r="E124" s="277" t="s">
        <v>511</v>
      </c>
      <c r="F124" s="278"/>
      <c r="G124" s="59" t="s">
        <v>905</v>
      </c>
      <c r="H124" s="282" t="s">
        <v>4</v>
      </c>
      <c r="I124" s="283"/>
      <c r="J124" s="284"/>
      <c r="K124" s="59" t="s">
        <v>905</v>
      </c>
      <c r="L124" s="80">
        <f>SUM(L119:L123)</f>
        <v>3441762.493150685</v>
      </c>
      <c r="M124" s="80">
        <f>SUM(M119:M123)</f>
        <v>52333.72460273972</v>
      </c>
      <c r="N124" s="80">
        <f>SUM(N119:N123)</f>
        <v>27911.275397260277</v>
      </c>
      <c r="O124" s="80">
        <f>SUM(O119:O123)</f>
        <v>3522007.493150685</v>
      </c>
      <c r="P124" s="188">
        <f>SUM(L124:N124)</f>
        <v>3522007.493150685</v>
      </c>
      <c r="Q124" s="189" t="b">
        <f>O124=P124</f>
        <v>1</v>
      </c>
    </row>
    <row r="125" spans="1:17" s="1" customFormat="1" x14ac:dyDescent="0.25">
      <c r="A125" s="2"/>
      <c r="C125" s="4" t="s">
        <v>1107</v>
      </c>
      <c r="H125" s="3"/>
      <c r="I125" s="3"/>
      <c r="J125" s="3"/>
      <c r="K125" s="3"/>
      <c r="L125" s="69"/>
      <c r="M125" s="78">
        <f>SUM(M124:N124)</f>
        <v>80245</v>
      </c>
      <c r="N125" s="69"/>
      <c r="O125" s="69"/>
      <c r="P125" s="172"/>
      <c r="Q125" s="172"/>
    </row>
    <row r="126" spans="1:17" s="1" customFormat="1" x14ac:dyDescent="0.25">
      <c r="A126" s="2"/>
      <c r="C126" s="4"/>
      <c r="H126" s="3"/>
      <c r="I126" s="3"/>
      <c r="J126" s="3"/>
      <c r="K126" s="3"/>
      <c r="L126" s="69"/>
      <c r="M126" s="78"/>
      <c r="N126" s="69"/>
      <c r="O126" s="69"/>
      <c r="P126" s="172"/>
      <c r="Q126" s="172"/>
    </row>
    <row r="127" spans="1:17" s="1" customFormat="1" x14ac:dyDescent="0.25">
      <c r="A127" s="2"/>
      <c r="C127" s="4"/>
      <c r="H127" s="3"/>
      <c r="I127" s="3"/>
      <c r="J127" s="3"/>
      <c r="K127" s="3"/>
      <c r="L127" s="69"/>
      <c r="M127" s="78"/>
      <c r="N127" s="69"/>
      <c r="O127" s="69"/>
      <c r="P127" s="172"/>
      <c r="Q127" s="172"/>
    </row>
    <row r="128" spans="1:17" s="1" customFormat="1" ht="12" thickBot="1" x14ac:dyDescent="0.3">
      <c r="C128" s="4"/>
      <c r="H128" s="3"/>
      <c r="I128" s="3"/>
      <c r="J128" s="3"/>
      <c r="K128" s="3"/>
      <c r="L128" s="69"/>
      <c r="M128" s="69"/>
      <c r="N128" s="69"/>
      <c r="O128" s="69"/>
      <c r="P128" s="171"/>
      <c r="Q128" s="171"/>
    </row>
    <row r="129" spans="1:17" ht="31.5" customHeight="1" thickBot="1" x14ac:dyDescent="0.2">
      <c r="B129" s="117" t="s">
        <v>417</v>
      </c>
      <c r="C129" s="118" t="s">
        <v>418</v>
      </c>
      <c r="D129" s="117" t="s">
        <v>996</v>
      </c>
      <c r="E129" s="118" t="s">
        <v>419</v>
      </c>
      <c r="F129" s="117" t="s">
        <v>420</v>
      </c>
      <c r="G129" s="144" t="s">
        <v>1006</v>
      </c>
      <c r="H129" s="119" t="s">
        <v>572</v>
      </c>
      <c r="I129" s="119" t="s">
        <v>422</v>
      </c>
      <c r="J129" s="119" t="s">
        <v>423</v>
      </c>
      <c r="K129" s="119" t="s">
        <v>424</v>
      </c>
      <c r="L129" s="120" t="s">
        <v>425</v>
      </c>
      <c r="M129" s="120" t="s">
        <v>3</v>
      </c>
      <c r="N129" s="120" t="s">
        <v>573</v>
      </c>
      <c r="O129" s="120" t="s">
        <v>574</v>
      </c>
    </row>
    <row r="130" spans="1:17" s="2" customFormat="1" ht="15.75" customHeight="1" x14ac:dyDescent="0.25">
      <c r="A130" s="1"/>
      <c r="B130" s="205" t="s">
        <v>743</v>
      </c>
      <c r="C130" s="206"/>
      <c r="D130" s="206"/>
      <c r="E130" s="206"/>
      <c r="F130" s="206"/>
      <c r="G130" s="207"/>
      <c r="H130" s="50" t="s">
        <v>427</v>
      </c>
      <c r="I130" s="243" t="s">
        <v>743</v>
      </c>
      <c r="J130" s="244"/>
      <c r="K130" s="51" t="s">
        <v>427</v>
      </c>
      <c r="L130" s="167"/>
      <c r="M130" s="168"/>
      <c r="N130" s="168"/>
      <c r="O130" s="169" t="s">
        <v>680</v>
      </c>
      <c r="P130" s="171"/>
      <c r="Q130" s="171"/>
    </row>
    <row r="131" spans="1:17" ht="27" customHeight="1" x14ac:dyDescent="0.15">
      <c r="B131" s="28">
        <v>1</v>
      </c>
      <c r="C131" s="35" t="s">
        <v>856</v>
      </c>
      <c r="D131" s="73"/>
      <c r="E131" s="28" t="s">
        <v>551</v>
      </c>
      <c r="F131" s="28" t="s">
        <v>140</v>
      </c>
      <c r="G131" s="28"/>
      <c r="H131" s="36">
        <v>2120</v>
      </c>
      <c r="I131" s="34" t="s">
        <v>664</v>
      </c>
      <c r="J131" s="34" t="s">
        <v>1</v>
      </c>
      <c r="K131" s="36">
        <v>2120</v>
      </c>
      <c r="L131" s="30">
        <v>93512</v>
      </c>
      <c r="M131" s="30">
        <v>40758.073917808215</v>
      </c>
      <c r="N131" s="30">
        <v>50476.926082191785</v>
      </c>
      <c r="O131" s="56">
        <f t="shared" ref="O131:O136" si="6">SUM(L131:N131)</f>
        <v>184747</v>
      </c>
    </row>
    <row r="132" spans="1:17" ht="27" customHeight="1" x14ac:dyDescent="0.15">
      <c r="B132" s="28">
        <v>2</v>
      </c>
      <c r="C132" s="35" t="s">
        <v>859</v>
      </c>
      <c r="D132" s="73"/>
      <c r="E132" s="28" t="s">
        <v>551</v>
      </c>
      <c r="F132" s="28" t="s">
        <v>145</v>
      </c>
      <c r="G132" s="28"/>
      <c r="H132" s="36">
        <v>2110</v>
      </c>
      <c r="I132" s="34" t="s">
        <v>442</v>
      </c>
      <c r="J132" s="34" t="s">
        <v>1</v>
      </c>
      <c r="K132" s="36">
        <v>2110</v>
      </c>
      <c r="L132" s="30">
        <v>75835622</v>
      </c>
      <c r="M132" s="30">
        <v>22596520.246301372</v>
      </c>
      <c r="N132" s="30">
        <v>19280232.753698628</v>
      </c>
      <c r="O132" s="56">
        <f>SUM(L132:N132)</f>
        <v>117712375</v>
      </c>
    </row>
    <row r="133" spans="1:17" ht="27" customHeight="1" x14ac:dyDescent="0.15">
      <c r="B133" s="28">
        <v>3</v>
      </c>
      <c r="C133" s="35" t="s">
        <v>861</v>
      </c>
      <c r="D133" s="73"/>
      <c r="E133" s="28" t="s">
        <v>551</v>
      </c>
      <c r="F133" s="28" t="s">
        <v>148</v>
      </c>
      <c r="G133" s="28" t="s">
        <v>899</v>
      </c>
      <c r="H133" s="36">
        <v>3893</v>
      </c>
      <c r="I133" s="34" t="s">
        <v>651</v>
      </c>
      <c r="J133" s="34" t="s">
        <v>1</v>
      </c>
      <c r="K133" s="36">
        <v>3615</v>
      </c>
      <c r="L133" s="30">
        <v>361455800.00000012</v>
      </c>
      <c r="M133" s="30">
        <v>306758295.39287317</v>
      </c>
      <c r="N133" s="30">
        <v>269462099.53534603</v>
      </c>
      <c r="O133" s="56">
        <f>SUM(L133:N133)</f>
        <v>937676194.92821932</v>
      </c>
    </row>
    <row r="134" spans="1:17" ht="27" customHeight="1" x14ac:dyDescent="0.15">
      <c r="B134" s="28">
        <v>4</v>
      </c>
      <c r="C134" s="35" t="s">
        <v>857</v>
      </c>
      <c r="D134" s="73"/>
      <c r="E134" s="28" t="s">
        <v>551</v>
      </c>
      <c r="F134" s="28" t="s">
        <v>152</v>
      </c>
      <c r="G134" s="28"/>
      <c r="H134" s="36">
        <v>2424.84</v>
      </c>
      <c r="I134" s="34" t="s">
        <v>654</v>
      </c>
      <c r="J134" s="34" t="s">
        <v>1</v>
      </c>
      <c r="K134" s="36">
        <v>2365.84</v>
      </c>
      <c r="L134" s="30">
        <v>189922154</v>
      </c>
      <c r="M134" s="30">
        <v>95513680.007561639</v>
      </c>
      <c r="N134" s="30">
        <v>87164867.992438361</v>
      </c>
      <c r="O134" s="56">
        <f t="shared" si="6"/>
        <v>372600702</v>
      </c>
    </row>
    <row r="135" spans="1:17" ht="25.5" customHeight="1" x14ac:dyDescent="0.15">
      <c r="B135" s="28">
        <v>5</v>
      </c>
      <c r="C135" s="35" t="s">
        <v>860</v>
      </c>
      <c r="D135" s="73"/>
      <c r="E135" s="28" t="s">
        <v>551</v>
      </c>
      <c r="F135" s="28" t="s">
        <v>155</v>
      </c>
      <c r="G135" s="28"/>
      <c r="H135" s="36">
        <v>955</v>
      </c>
      <c r="I135" s="34" t="s">
        <v>665</v>
      </c>
      <c r="J135" s="34" t="s">
        <v>1</v>
      </c>
      <c r="K135" s="36">
        <v>802</v>
      </c>
      <c r="L135" s="30">
        <v>80185627.99999997</v>
      </c>
      <c r="M135" s="30">
        <v>56944493.349742502</v>
      </c>
      <c r="N135" s="30">
        <v>30316338.287649274</v>
      </c>
      <c r="O135" s="56">
        <f>SUM(L135:N135)</f>
        <v>167446459.63739175</v>
      </c>
    </row>
    <row r="136" spans="1:17" ht="25.5" customHeight="1" x14ac:dyDescent="0.15">
      <c r="A136" s="2"/>
      <c r="B136" s="28">
        <v>6</v>
      </c>
      <c r="C136" s="35" t="s">
        <v>858</v>
      </c>
      <c r="D136" s="73"/>
      <c r="E136" s="28" t="s">
        <v>551</v>
      </c>
      <c r="F136" s="28" t="s">
        <v>156</v>
      </c>
      <c r="G136" s="28" t="s">
        <v>899</v>
      </c>
      <c r="H136" s="36">
        <v>3997</v>
      </c>
      <c r="I136" s="34" t="s">
        <v>666</v>
      </c>
      <c r="J136" s="34" t="s">
        <v>1</v>
      </c>
      <c r="K136" s="36">
        <v>3847.48</v>
      </c>
      <c r="L136" s="30">
        <v>384747685.5999999</v>
      </c>
      <c r="M136" s="30">
        <v>276359883.53788912</v>
      </c>
      <c r="N136" s="30">
        <v>201676384.30436841</v>
      </c>
      <c r="O136" s="56">
        <f t="shared" si="6"/>
        <v>862783953.4422574</v>
      </c>
      <c r="P136" s="172"/>
      <c r="Q136" s="172"/>
    </row>
    <row r="137" spans="1:17" s="1" customFormat="1" ht="12" thickBot="1" x14ac:dyDescent="0.3">
      <c r="C137" s="4"/>
      <c r="H137" s="3"/>
      <c r="I137" s="3"/>
      <c r="J137" s="3"/>
      <c r="K137" s="3"/>
      <c r="L137" s="5"/>
      <c r="M137" s="5"/>
      <c r="N137" s="5"/>
      <c r="O137" s="5"/>
      <c r="P137" s="171"/>
      <c r="Q137" s="171"/>
    </row>
    <row r="138" spans="1:17" s="2" customFormat="1" ht="22.5" customHeight="1" thickBot="1" x14ac:dyDescent="0.3">
      <c r="A138" s="1"/>
      <c r="C138" s="71">
        <v>6</v>
      </c>
      <c r="D138" s="71"/>
      <c r="E138" s="277" t="s">
        <v>551</v>
      </c>
      <c r="F138" s="278"/>
      <c r="G138" s="59" t="s">
        <v>905</v>
      </c>
      <c r="H138" s="282" t="s">
        <v>4</v>
      </c>
      <c r="I138" s="283"/>
      <c r="J138" s="284"/>
      <c r="K138" s="59" t="s">
        <v>905</v>
      </c>
      <c r="L138" s="80">
        <f>SUM(L131:L137)</f>
        <v>1092240401.5999999</v>
      </c>
      <c r="M138" s="80">
        <f>SUM(M131:M137)</f>
        <v>758213630.60828555</v>
      </c>
      <c r="N138" s="80">
        <f>SUM(N131:N137)</f>
        <v>607950399.79958296</v>
      </c>
      <c r="O138" s="80">
        <f>SUM(O131:O137)</f>
        <v>2458404432.0078688</v>
      </c>
      <c r="P138" s="188">
        <f>SUM(L138:N138)</f>
        <v>2458404432.0078683</v>
      </c>
      <c r="Q138" s="189" t="b">
        <f>O138=P138</f>
        <v>1</v>
      </c>
    </row>
    <row r="139" spans="1:17" s="1" customFormat="1" x14ac:dyDescent="0.25">
      <c r="C139" s="4" t="s">
        <v>1109</v>
      </c>
      <c r="H139" s="3"/>
      <c r="I139" s="3"/>
      <c r="J139" s="3"/>
      <c r="K139" s="3"/>
      <c r="L139" s="69"/>
      <c r="M139" s="78">
        <f>SUM(M138:N138)</f>
        <v>1366164030.4078684</v>
      </c>
      <c r="N139" s="69"/>
      <c r="O139" s="69"/>
      <c r="P139" s="171"/>
      <c r="Q139" s="171"/>
    </row>
    <row r="140" spans="1:17" s="1" customFormat="1" x14ac:dyDescent="0.25">
      <c r="C140" s="4"/>
      <c r="H140" s="3"/>
      <c r="I140" s="3"/>
      <c r="J140" s="3"/>
      <c r="K140" s="3"/>
      <c r="L140" s="69"/>
      <c r="M140" s="69"/>
      <c r="N140" s="69"/>
      <c r="O140" s="69"/>
      <c r="P140" s="171"/>
      <c r="Q140" s="171"/>
    </row>
    <row r="141" spans="1:17" s="1" customFormat="1" x14ac:dyDescent="0.25">
      <c r="C141" s="4"/>
      <c r="H141" s="3"/>
      <c r="I141" s="3"/>
      <c r="J141" s="3"/>
      <c r="K141" s="3"/>
      <c r="L141" s="69"/>
      <c r="M141" s="69"/>
      <c r="N141" s="69"/>
      <c r="O141" s="69"/>
      <c r="P141" s="171"/>
      <c r="Q141" s="171"/>
    </row>
    <row r="142" spans="1:17" s="1" customFormat="1" ht="12" thickBot="1" x14ac:dyDescent="0.3">
      <c r="A142" s="2"/>
      <c r="C142" s="4"/>
      <c r="H142" s="3"/>
      <c r="I142" s="3"/>
      <c r="J142" s="3"/>
      <c r="K142" s="3"/>
      <c r="L142" s="69"/>
      <c r="M142" s="69"/>
      <c r="N142" s="69"/>
      <c r="O142" s="69"/>
      <c r="P142" s="172"/>
      <c r="Q142" s="172"/>
    </row>
    <row r="143" spans="1:17" ht="31.5" customHeight="1" thickBot="1" x14ac:dyDescent="0.2">
      <c r="B143" s="117" t="s">
        <v>417</v>
      </c>
      <c r="C143" s="118" t="s">
        <v>418</v>
      </c>
      <c r="D143" s="117" t="s">
        <v>996</v>
      </c>
      <c r="E143" s="118" t="s">
        <v>419</v>
      </c>
      <c r="F143" s="117" t="s">
        <v>420</v>
      </c>
      <c r="G143" s="144" t="s">
        <v>1006</v>
      </c>
      <c r="H143" s="119" t="s">
        <v>572</v>
      </c>
      <c r="I143" s="119" t="s">
        <v>422</v>
      </c>
      <c r="J143" s="119" t="s">
        <v>423</v>
      </c>
      <c r="K143" s="119" t="s">
        <v>424</v>
      </c>
      <c r="L143" s="120" t="s">
        <v>425</v>
      </c>
      <c r="M143" s="120" t="s">
        <v>3</v>
      </c>
      <c r="N143" s="120" t="s">
        <v>573</v>
      </c>
      <c r="O143" s="120" t="s">
        <v>574</v>
      </c>
    </row>
    <row r="144" spans="1:17" s="2" customFormat="1" ht="15.75" customHeight="1" x14ac:dyDescent="0.25">
      <c r="A144" s="1"/>
      <c r="B144" s="205" t="s">
        <v>743</v>
      </c>
      <c r="C144" s="206"/>
      <c r="D144" s="206"/>
      <c r="E144" s="206"/>
      <c r="F144" s="206"/>
      <c r="G144" s="207"/>
      <c r="H144" s="50" t="s">
        <v>427</v>
      </c>
      <c r="I144" s="243" t="s">
        <v>743</v>
      </c>
      <c r="J144" s="244"/>
      <c r="K144" s="51" t="s">
        <v>427</v>
      </c>
      <c r="L144" s="167"/>
      <c r="M144" s="168"/>
      <c r="N144" s="168"/>
      <c r="O144" s="169" t="s">
        <v>680</v>
      </c>
      <c r="P144" s="171"/>
      <c r="Q144" s="171"/>
    </row>
    <row r="145" spans="1:17" ht="22.5" customHeight="1" x14ac:dyDescent="0.15">
      <c r="A145" s="2"/>
      <c r="B145" s="211">
        <v>1</v>
      </c>
      <c r="C145" s="202" t="s">
        <v>867</v>
      </c>
      <c r="D145" s="139"/>
      <c r="E145" s="211" t="s">
        <v>501</v>
      </c>
      <c r="F145" s="28" t="s">
        <v>55</v>
      </c>
      <c r="G145" s="211" t="s">
        <v>899</v>
      </c>
      <c r="H145" s="300">
        <v>2758</v>
      </c>
      <c r="I145" s="34" t="s">
        <v>632</v>
      </c>
      <c r="J145" s="34" t="s">
        <v>1</v>
      </c>
      <c r="K145" s="36">
        <v>1379</v>
      </c>
      <c r="L145" s="30">
        <v>23228369.849315062</v>
      </c>
      <c r="M145" s="30">
        <v>1727735.4104544944</v>
      </c>
      <c r="N145" s="30">
        <v>1727735.5895455056</v>
      </c>
      <c r="O145" s="56">
        <f t="shared" ref="O145:O159" si="7">SUM(L145:N145)</f>
        <v>26683840.849315062</v>
      </c>
      <c r="P145" s="172"/>
      <c r="Q145" s="172"/>
    </row>
    <row r="146" spans="1:17" ht="22.5" customHeight="1" x14ac:dyDescent="0.15">
      <c r="A146" s="2"/>
      <c r="B146" s="212"/>
      <c r="C146" s="203"/>
      <c r="D146" s="140"/>
      <c r="E146" s="212"/>
      <c r="F146" s="28" t="s">
        <v>141</v>
      </c>
      <c r="G146" s="212"/>
      <c r="H146" s="287"/>
      <c r="I146" s="34" t="s">
        <v>633</v>
      </c>
      <c r="J146" s="34" t="s">
        <v>10</v>
      </c>
      <c r="K146" s="36">
        <v>788.7</v>
      </c>
      <c r="L146" s="30">
        <v>54409063</v>
      </c>
      <c r="M146" s="30">
        <v>4056720.0104109589</v>
      </c>
      <c r="N146" s="30">
        <v>4056719.9895890411</v>
      </c>
      <c r="O146" s="56">
        <f t="shared" si="7"/>
        <v>62522503</v>
      </c>
      <c r="P146" s="172"/>
      <c r="Q146" s="172"/>
    </row>
    <row r="147" spans="1:17" ht="22.5" customHeight="1" x14ac:dyDescent="0.15">
      <c r="B147" s="255">
        <v>2</v>
      </c>
      <c r="C147" s="217" t="s">
        <v>862</v>
      </c>
      <c r="D147" s="73">
        <v>3701</v>
      </c>
      <c r="E147" s="255" t="s">
        <v>501</v>
      </c>
      <c r="F147" s="28" t="s">
        <v>146</v>
      </c>
      <c r="G147" s="211" t="s">
        <v>899</v>
      </c>
      <c r="H147" s="304">
        <v>2172.4</v>
      </c>
      <c r="I147" s="34" t="s">
        <v>635</v>
      </c>
      <c r="J147" s="34" t="s">
        <v>1</v>
      </c>
      <c r="K147" s="36">
        <v>933.57</v>
      </c>
      <c r="L147" s="30">
        <v>64846305.696109436</v>
      </c>
      <c r="M147" s="30">
        <v>4844286.6667397255</v>
      </c>
      <c r="N147" s="30">
        <v>4514216.3332602745</v>
      </c>
      <c r="O147" s="56">
        <f t="shared" si="7"/>
        <v>74204808.696109429</v>
      </c>
    </row>
    <row r="148" spans="1:17" ht="22.5" customHeight="1" x14ac:dyDescent="0.15">
      <c r="B148" s="255"/>
      <c r="C148" s="217"/>
      <c r="D148" s="73">
        <v>3702</v>
      </c>
      <c r="E148" s="255"/>
      <c r="F148" s="28" t="s">
        <v>147</v>
      </c>
      <c r="G148" s="212"/>
      <c r="H148" s="304"/>
      <c r="I148" s="34" t="s">
        <v>541</v>
      </c>
      <c r="J148" s="34" t="s">
        <v>10</v>
      </c>
      <c r="K148" s="36">
        <v>1077.19</v>
      </c>
      <c r="L148" s="30">
        <v>85256192.45315066</v>
      </c>
      <c r="M148" s="30">
        <v>6317604.6263246927</v>
      </c>
      <c r="N148" s="30">
        <v>6317604.3736753073</v>
      </c>
      <c r="O148" s="56">
        <f t="shared" si="7"/>
        <v>97891401.45315066</v>
      </c>
    </row>
    <row r="149" spans="1:17" ht="22.5" customHeight="1" x14ac:dyDescent="0.15">
      <c r="B149" s="211">
        <v>3</v>
      </c>
      <c r="C149" s="202" t="s">
        <v>865</v>
      </c>
      <c r="D149" s="139"/>
      <c r="E149" s="211" t="s">
        <v>501</v>
      </c>
      <c r="F149" s="28" t="s">
        <v>157</v>
      </c>
      <c r="G149" s="211" t="s">
        <v>899</v>
      </c>
      <c r="H149" s="300">
        <v>3273</v>
      </c>
      <c r="I149" s="34" t="s">
        <v>531</v>
      </c>
      <c r="J149" s="34" t="s">
        <v>1</v>
      </c>
      <c r="K149" s="36">
        <v>1598</v>
      </c>
      <c r="L149" s="30">
        <v>127821315</v>
      </c>
      <c r="M149" s="30">
        <v>62137509.318256877</v>
      </c>
      <c r="N149" s="30">
        <v>53148423.876460932</v>
      </c>
      <c r="O149" s="56">
        <f t="shared" si="7"/>
        <v>243107248.19471782</v>
      </c>
    </row>
    <row r="150" spans="1:17" ht="22.5" customHeight="1" x14ac:dyDescent="0.15">
      <c r="B150" s="212"/>
      <c r="C150" s="203"/>
      <c r="D150" s="140"/>
      <c r="E150" s="212"/>
      <c r="F150" s="28" t="s">
        <v>158</v>
      </c>
      <c r="G150" s="212"/>
      <c r="H150" s="287"/>
      <c r="I150" s="34" t="s">
        <v>466</v>
      </c>
      <c r="J150" s="34" t="s">
        <v>10</v>
      </c>
      <c r="K150" s="36">
        <v>1584</v>
      </c>
      <c r="L150" s="30">
        <v>158468973.29999995</v>
      </c>
      <c r="M150" s="30">
        <v>190013973.74826431</v>
      </c>
      <c r="N150" s="30">
        <v>48651309.260879509</v>
      </c>
      <c r="O150" s="56">
        <f t="shared" si="7"/>
        <v>397134256.30914378</v>
      </c>
    </row>
    <row r="151" spans="1:17" ht="30" customHeight="1" x14ac:dyDescent="0.15">
      <c r="A151" s="2"/>
      <c r="B151" s="28">
        <v>4</v>
      </c>
      <c r="C151" s="35" t="s">
        <v>864</v>
      </c>
      <c r="D151" s="73"/>
      <c r="E151" s="28" t="s">
        <v>501</v>
      </c>
      <c r="F151" s="28" t="s">
        <v>124</v>
      </c>
      <c r="G151" s="28" t="s">
        <v>899</v>
      </c>
      <c r="H151" s="36">
        <v>3568.05</v>
      </c>
      <c r="I151" s="34" t="s">
        <v>125</v>
      </c>
      <c r="J151" s="34" t="s">
        <v>1</v>
      </c>
      <c r="K151" s="36">
        <v>3568.05</v>
      </c>
      <c r="L151" s="30">
        <v>0</v>
      </c>
      <c r="M151" s="30">
        <v>0</v>
      </c>
      <c r="N151" s="30">
        <v>0</v>
      </c>
      <c r="O151" s="56">
        <f t="shared" si="7"/>
        <v>0</v>
      </c>
      <c r="P151" s="172"/>
      <c r="Q151" s="172"/>
    </row>
    <row r="152" spans="1:17" ht="27.75" customHeight="1" x14ac:dyDescent="0.15">
      <c r="B152" s="28">
        <v>5</v>
      </c>
      <c r="C152" s="35" t="s">
        <v>1078</v>
      </c>
      <c r="D152" s="73"/>
      <c r="E152" s="28" t="s">
        <v>501</v>
      </c>
      <c r="F152" s="28" t="s">
        <v>126</v>
      </c>
      <c r="G152" s="28" t="s">
        <v>899</v>
      </c>
      <c r="H152" s="36">
        <v>3711.4</v>
      </c>
      <c r="I152" s="34" t="s">
        <v>127</v>
      </c>
      <c r="J152" s="34" t="s">
        <v>1</v>
      </c>
      <c r="K152" s="36">
        <v>3711.4</v>
      </c>
      <c r="L152" s="30">
        <v>0</v>
      </c>
      <c r="M152" s="30">
        <v>0</v>
      </c>
      <c r="N152" s="30">
        <v>0</v>
      </c>
      <c r="O152" s="56">
        <f t="shared" si="7"/>
        <v>0</v>
      </c>
    </row>
    <row r="153" spans="1:17" ht="22.5" customHeight="1" x14ac:dyDescent="0.15">
      <c r="B153" s="255">
        <v>6</v>
      </c>
      <c r="C153" s="217" t="s">
        <v>863</v>
      </c>
      <c r="D153" s="73"/>
      <c r="E153" s="255" t="s">
        <v>501</v>
      </c>
      <c r="F153" s="28" t="s">
        <v>626</v>
      </c>
      <c r="G153" s="211" t="s">
        <v>899</v>
      </c>
      <c r="H153" s="304">
        <v>3700.68</v>
      </c>
      <c r="I153" s="34" t="s">
        <v>637</v>
      </c>
      <c r="J153" s="34" t="s">
        <v>1</v>
      </c>
      <c r="K153" s="36">
        <v>1765.961</v>
      </c>
      <c r="L153" s="30">
        <v>0.38575342297554016</v>
      </c>
      <c r="M153" s="30">
        <v>0</v>
      </c>
      <c r="N153" s="30">
        <v>0</v>
      </c>
      <c r="O153" s="56">
        <f t="shared" si="7"/>
        <v>0.38575342297554016</v>
      </c>
    </row>
    <row r="154" spans="1:17" ht="22.5" customHeight="1" x14ac:dyDescent="0.15">
      <c r="A154" s="2"/>
      <c r="B154" s="255"/>
      <c r="C154" s="217"/>
      <c r="D154" s="73"/>
      <c r="E154" s="255"/>
      <c r="F154" s="28" t="s">
        <v>627</v>
      </c>
      <c r="G154" s="214"/>
      <c r="H154" s="304"/>
      <c r="I154" s="34" t="s">
        <v>119</v>
      </c>
      <c r="J154" s="34" t="s">
        <v>10</v>
      </c>
      <c r="K154" s="36">
        <v>590.5</v>
      </c>
      <c r="L154" s="30">
        <v>0</v>
      </c>
      <c r="M154" s="30">
        <v>0</v>
      </c>
      <c r="N154" s="30">
        <v>0</v>
      </c>
      <c r="O154" s="56">
        <f t="shared" si="7"/>
        <v>0</v>
      </c>
      <c r="P154" s="172"/>
      <c r="Q154" s="172"/>
    </row>
    <row r="155" spans="1:17" ht="22.5" customHeight="1" x14ac:dyDescent="0.15">
      <c r="B155" s="255"/>
      <c r="C155" s="217"/>
      <c r="D155" s="73"/>
      <c r="E155" s="255"/>
      <c r="F155" s="28" t="s">
        <v>628</v>
      </c>
      <c r="G155" s="214"/>
      <c r="H155" s="304"/>
      <c r="I155" s="34" t="s">
        <v>58</v>
      </c>
      <c r="J155" s="34" t="s">
        <v>186</v>
      </c>
      <c r="K155" s="36">
        <v>1300</v>
      </c>
      <c r="L155" s="30">
        <v>0</v>
      </c>
      <c r="M155" s="30">
        <v>0</v>
      </c>
      <c r="N155" s="30">
        <v>0</v>
      </c>
      <c r="O155" s="56">
        <f t="shared" si="7"/>
        <v>0</v>
      </c>
    </row>
    <row r="156" spans="1:17" ht="22.5" customHeight="1" x14ac:dyDescent="0.15">
      <c r="B156" s="255"/>
      <c r="C156" s="217"/>
      <c r="D156" s="73"/>
      <c r="E156" s="255"/>
      <c r="F156" s="28" t="s">
        <v>629</v>
      </c>
      <c r="G156" s="212"/>
      <c r="H156" s="304"/>
      <c r="I156" s="34" t="s">
        <v>638</v>
      </c>
      <c r="J156" s="34" t="s">
        <v>187</v>
      </c>
      <c r="K156" s="36">
        <v>44.22</v>
      </c>
      <c r="L156" s="30">
        <v>0</v>
      </c>
      <c r="M156" s="30">
        <v>-1.8019149558322043E-2</v>
      </c>
      <c r="N156" s="30">
        <v>1.8019149558322043E-2</v>
      </c>
      <c r="O156" s="56">
        <f t="shared" si="7"/>
        <v>0</v>
      </c>
    </row>
    <row r="157" spans="1:17" ht="26.25" customHeight="1" x14ac:dyDescent="0.15">
      <c r="B157" s="58">
        <v>7</v>
      </c>
      <c r="C157" s="159" t="s">
        <v>866</v>
      </c>
      <c r="D157" s="73"/>
      <c r="E157" s="28" t="s">
        <v>501</v>
      </c>
      <c r="F157" s="28" t="s">
        <v>169</v>
      </c>
      <c r="G157" s="28" t="s">
        <v>899</v>
      </c>
      <c r="H157" s="29">
        <v>5422.24</v>
      </c>
      <c r="I157" s="31" t="s">
        <v>692</v>
      </c>
      <c r="J157" s="28" t="s">
        <v>1</v>
      </c>
      <c r="K157" s="36">
        <v>5422.24</v>
      </c>
      <c r="L157" s="30">
        <v>0</v>
      </c>
      <c r="M157" s="30">
        <v>0</v>
      </c>
      <c r="N157" s="30">
        <v>0</v>
      </c>
      <c r="O157" s="56">
        <f t="shared" si="7"/>
        <v>0</v>
      </c>
    </row>
    <row r="158" spans="1:17" ht="26.25" customHeight="1" x14ac:dyDescent="0.15">
      <c r="B158" s="305">
        <v>8</v>
      </c>
      <c r="C158" s="217" t="s">
        <v>1043</v>
      </c>
      <c r="D158" s="178"/>
      <c r="E158" s="28" t="s">
        <v>501</v>
      </c>
      <c r="F158" s="28" t="s">
        <v>1019</v>
      </c>
      <c r="G158" s="28" t="s">
        <v>899</v>
      </c>
      <c r="H158" s="249">
        <v>3631.37</v>
      </c>
      <c r="I158" s="31">
        <v>45129</v>
      </c>
      <c r="J158" s="28" t="s">
        <v>1</v>
      </c>
      <c r="K158" s="36">
        <v>540</v>
      </c>
      <c r="L158" s="30">
        <v>0</v>
      </c>
      <c r="M158" s="30">
        <v>0</v>
      </c>
      <c r="N158" s="30">
        <v>0</v>
      </c>
      <c r="O158" s="56">
        <f t="shared" si="7"/>
        <v>0</v>
      </c>
    </row>
    <row r="159" spans="1:17" ht="26.25" customHeight="1" x14ac:dyDescent="0.15">
      <c r="B159" s="306"/>
      <c r="C159" s="217"/>
      <c r="D159" s="178"/>
      <c r="E159" s="28" t="s">
        <v>501</v>
      </c>
      <c r="F159" s="28" t="s">
        <v>1086</v>
      </c>
      <c r="G159" s="28" t="s">
        <v>899</v>
      </c>
      <c r="H159" s="250"/>
      <c r="I159" s="31">
        <v>44979</v>
      </c>
      <c r="J159" s="28" t="s">
        <v>10</v>
      </c>
      <c r="K159" s="36">
        <v>3091.37</v>
      </c>
      <c r="L159" s="30">
        <v>0</v>
      </c>
      <c r="M159" s="30">
        <v>0</v>
      </c>
      <c r="N159" s="30">
        <v>0</v>
      </c>
      <c r="O159" s="56">
        <f t="shared" si="7"/>
        <v>0</v>
      </c>
    </row>
    <row r="160" spans="1:17" s="1" customFormat="1" ht="12" thickBot="1" x14ac:dyDescent="0.3">
      <c r="C160" s="4"/>
      <c r="H160" s="3"/>
      <c r="I160" s="3"/>
      <c r="J160" s="3"/>
      <c r="K160" s="3"/>
      <c r="L160" s="5"/>
      <c r="M160" s="5"/>
      <c r="N160" s="5"/>
      <c r="O160" s="5"/>
      <c r="P160" s="171"/>
      <c r="Q160" s="171"/>
    </row>
    <row r="161" spans="1:17" s="2" customFormat="1" ht="22.5" customHeight="1" thickBot="1" x14ac:dyDescent="0.3">
      <c r="A161" s="1"/>
      <c r="C161" s="71">
        <v>8</v>
      </c>
      <c r="D161" s="71"/>
      <c r="E161" s="277" t="s">
        <v>501</v>
      </c>
      <c r="F161" s="278"/>
      <c r="G161" s="59" t="s">
        <v>905</v>
      </c>
      <c r="H161" s="282" t="s">
        <v>4</v>
      </c>
      <c r="I161" s="283"/>
      <c r="J161" s="284"/>
      <c r="K161" s="59" t="s">
        <v>905</v>
      </c>
      <c r="L161" s="80">
        <f>SUM(L145:L160)</f>
        <v>514030219.68432856</v>
      </c>
      <c r="M161" s="80">
        <f>SUM(M145:M160)</f>
        <v>269097829.76243192</v>
      </c>
      <c r="N161" s="80">
        <f>SUM(N145:N160)</f>
        <v>118416009.44142972</v>
      </c>
      <c r="O161" s="80">
        <f>SUM(O145:O160)</f>
        <v>901544058.88819015</v>
      </c>
      <c r="P161" s="188">
        <f>SUM(L161:N161)</f>
        <v>901544058.88819015</v>
      </c>
      <c r="Q161" s="189" t="b">
        <f>O161=P161</f>
        <v>1</v>
      </c>
    </row>
    <row r="162" spans="1:17" s="1" customFormat="1" x14ac:dyDescent="0.25">
      <c r="C162" s="4" t="s">
        <v>1104</v>
      </c>
      <c r="H162" s="3"/>
      <c r="I162" s="3"/>
      <c r="J162" s="3"/>
      <c r="K162" s="3"/>
      <c r="L162" s="69"/>
      <c r="M162" s="78">
        <f>SUM(M161:N161)</f>
        <v>387513839.20386165</v>
      </c>
      <c r="N162" s="69"/>
      <c r="O162" s="69"/>
      <c r="P162" s="171"/>
      <c r="Q162" s="171"/>
    </row>
    <row r="163" spans="1:17" s="1" customFormat="1" x14ac:dyDescent="0.25">
      <c r="C163" s="4"/>
      <c r="H163" s="3"/>
      <c r="I163" s="3"/>
      <c r="J163" s="3"/>
      <c r="K163" s="3"/>
      <c r="L163" s="69"/>
      <c r="M163" s="69"/>
      <c r="N163" s="69"/>
      <c r="O163" s="69"/>
      <c r="P163" s="171"/>
      <c r="Q163" s="171"/>
    </row>
    <row r="164" spans="1:17" s="1" customFormat="1" x14ac:dyDescent="0.25">
      <c r="C164" s="4"/>
      <c r="H164" s="3"/>
      <c r="I164" s="3"/>
      <c r="J164" s="3"/>
      <c r="K164" s="3"/>
      <c r="L164" s="69"/>
      <c r="M164" s="69"/>
      <c r="N164" s="69"/>
      <c r="O164" s="69"/>
      <c r="P164" s="171"/>
      <c r="Q164" s="171"/>
    </row>
    <row r="165" spans="1:17" s="1" customFormat="1" ht="12" thickBot="1" x14ac:dyDescent="0.3">
      <c r="C165" s="4"/>
      <c r="H165" s="3"/>
      <c r="I165" s="3"/>
      <c r="J165" s="3"/>
      <c r="K165" s="3"/>
      <c r="L165" s="69"/>
      <c r="M165" s="69"/>
      <c r="N165" s="69"/>
      <c r="O165" s="69"/>
      <c r="P165" s="171"/>
      <c r="Q165" s="171"/>
    </row>
    <row r="166" spans="1:17" ht="31.5" customHeight="1" thickBot="1" x14ac:dyDescent="0.2">
      <c r="B166" s="117" t="s">
        <v>417</v>
      </c>
      <c r="C166" s="118" t="s">
        <v>418</v>
      </c>
      <c r="D166" s="117" t="s">
        <v>996</v>
      </c>
      <c r="E166" s="118" t="s">
        <v>419</v>
      </c>
      <c r="F166" s="117" t="s">
        <v>420</v>
      </c>
      <c r="G166" s="144" t="s">
        <v>1006</v>
      </c>
      <c r="H166" s="119" t="s">
        <v>572</v>
      </c>
      <c r="I166" s="119" t="s">
        <v>422</v>
      </c>
      <c r="J166" s="119" t="s">
        <v>423</v>
      </c>
      <c r="K166" s="119" t="s">
        <v>424</v>
      </c>
      <c r="L166" s="120" t="s">
        <v>425</v>
      </c>
      <c r="M166" s="120" t="s">
        <v>3</v>
      </c>
      <c r="N166" s="120" t="s">
        <v>573</v>
      </c>
      <c r="O166" s="120" t="s">
        <v>574</v>
      </c>
    </row>
    <row r="167" spans="1:17" s="2" customFormat="1" ht="15.75" customHeight="1" x14ac:dyDescent="0.25">
      <c r="A167" s="1"/>
      <c r="B167" s="205" t="s">
        <v>743</v>
      </c>
      <c r="C167" s="206"/>
      <c r="D167" s="206"/>
      <c r="E167" s="206"/>
      <c r="F167" s="206"/>
      <c r="G167" s="207"/>
      <c r="H167" s="50" t="s">
        <v>427</v>
      </c>
      <c r="I167" s="243" t="s">
        <v>743</v>
      </c>
      <c r="J167" s="244"/>
      <c r="K167" s="51" t="s">
        <v>427</v>
      </c>
      <c r="L167" s="167"/>
      <c r="M167" s="168"/>
      <c r="N167" s="168"/>
      <c r="O167" s="169" t="s">
        <v>680</v>
      </c>
      <c r="P167" s="171"/>
      <c r="Q167" s="171"/>
    </row>
    <row r="168" spans="1:17" ht="22.5" customHeight="1" x14ac:dyDescent="0.15">
      <c r="B168" s="255">
        <v>1</v>
      </c>
      <c r="C168" s="217" t="s">
        <v>868</v>
      </c>
      <c r="D168" s="141"/>
      <c r="E168" s="255" t="s">
        <v>550</v>
      </c>
      <c r="F168" s="28" t="s">
        <v>161</v>
      </c>
      <c r="G168" s="211" t="s">
        <v>899</v>
      </c>
      <c r="H168" s="286">
        <v>2904</v>
      </c>
      <c r="I168" s="34" t="s">
        <v>162</v>
      </c>
      <c r="J168" s="34" t="s">
        <v>1</v>
      </c>
      <c r="K168" s="36">
        <v>1452</v>
      </c>
      <c r="L168" s="30">
        <v>145200000</v>
      </c>
      <c r="M168" s="30">
        <v>126020680.85503322</v>
      </c>
      <c r="N168" s="30">
        <v>49311443.939487331</v>
      </c>
      <c r="O168" s="56">
        <f>SUM(L168:N168)</f>
        <v>320532124.79452056</v>
      </c>
    </row>
    <row r="169" spans="1:17" ht="22.5" customHeight="1" x14ac:dyDescent="0.15">
      <c r="B169" s="255"/>
      <c r="C169" s="217"/>
      <c r="D169" s="140"/>
      <c r="E169" s="255"/>
      <c r="F169" s="28" t="s">
        <v>163</v>
      </c>
      <c r="G169" s="212"/>
      <c r="H169" s="287"/>
      <c r="I169" s="34" t="s">
        <v>639</v>
      </c>
      <c r="J169" s="34" t="s">
        <v>10</v>
      </c>
      <c r="K169" s="36">
        <v>1452</v>
      </c>
      <c r="L169" s="30">
        <v>145200000</v>
      </c>
      <c r="M169" s="30">
        <v>138794711.08947945</v>
      </c>
      <c r="N169" s="30">
        <v>63068341.910520546</v>
      </c>
      <c r="O169" s="56">
        <f>SUM(L169:N169)</f>
        <v>347063053</v>
      </c>
    </row>
    <row r="170" spans="1:17" s="1" customFormat="1" ht="12" thickBot="1" x14ac:dyDescent="0.3">
      <c r="C170" s="4"/>
      <c r="H170" s="3"/>
      <c r="I170" s="3"/>
      <c r="J170" s="3"/>
      <c r="K170" s="3"/>
      <c r="L170" s="5"/>
      <c r="M170" s="5"/>
      <c r="N170" s="5"/>
      <c r="O170" s="5"/>
      <c r="P170" s="171"/>
      <c r="Q170" s="171"/>
    </row>
    <row r="171" spans="1:17" s="2" customFormat="1" ht="22.5" customHeight="1" thickBot="1" x14ac:dyDescent="0.3">
      <c r="A171" s="1"/>
      <c r="C171" s="71">
        <v>1</v>
      </c>
      <c r="D171" s="71"/>
      <c r="E171" s="277" t="s">
        <v>550</v>
      </c>
      <c r="F171" s="278"/>
      <c r="G171" s="59" t="s">
        <v>905</v>
      </c>
      <c r="H171" s="282" t="s">
        <v>4</v>
      </c>
      <c r="I171" s="283"/>
      <c r="J171" s="284"/>
      <c r="K171" s="59" t="s">
        <v>905</v>
      </c>
      <c r="L171" s="80">
        <f>SUM(L168:L170)</f>
        <v>290400000</v>
      </c>
      <c r="M171" s="80">
        <f>SUM(M168:M170)</f>
        <v>264815391.94451267</v>
      </c>
      <c r="N171" s="80">
        <f>SUM(N168:N170)</f>
        <v>112379785.85000788</v>
      </c>
      <c r="O171" s="80">
        <f>SUM(O168:O170)</f>
        <v>667595177.79452062</v>
      </c>
      <c r="P171" s="188">
        <f>SUM(L171:N171)</f>
        <v>667595177.7945205</v>
      </c>
      <c r="Q171" s="189" t="b">
        <f>O171=P171</f>
        <v>0</v>
      </c>
    </row>
    <row r="172" spans="1:17" s="1" customFormat="1" x14ac:dyDescent="0.25">
      <c r="C172" s="4" t="s">
        <v>1107</v>
      </c>
      <c r="H172" s="3"/>
      <c r="L172" s="69"/>
      <c r="M172" s="78">
        <f>SUM(M171:N171)</f>
        <v>377195177.79452056</v>
      </c>
      <c r="N172" s="69"/>
      <c r="O172" s="69"/>
      <c r="P172" s="171"/>
      <c r="Q172" s="171"/>
    </row>
    <row r="173" spans="1:17" s="1" customFormat="1" x14ac:dyDescent="0.25">
      <c r="C173" s="4"/>
      <c r="H173" s="3"/>
      <c r="L173" s="69"/>
      <c r="M173" s="78"/>
      <c r="N173" s="69"/>
      <c r="O173" s="69"/>
      <c r="P173" s="171"/>
      <c r="Q173" s="171"/>
    </row>
    <row r="174" spans="1:17" s="1" customFormat="1" x14ac:dyDescent="0.25">
      <c r="C174" s="4"/>
      <c r="H174" s="3"/>
      <c r="L174" s="69"/>
      <c r="M174" s="78"/>
      <c r="N174" s="69"/>
      <c r="O174" s="69"/>
      <c r="P174" s="171"/>
      <c r="Q174" s="171"/>
    </row>
    <row r="175" spans="1:17" s="1" customFormat="1" ht="12" thickBot="1" x14ac:dyDescent="0.3">
      <c r="C175" s="4"/>
      <c r="H175" s="3"/>
      <c r="L175" s="69"/>
      <c r="M175" s="69"/>
      <c r="N175" s="69"/>
      <c r="O175" s="69"/>
      <c r="P175" s="171"/>
      <c r="Q175" s="171"/>
    </row>
    <row r="176" spans="1:17" s="2" customFormat="1" ht="22.5" customHeight="1" thickBot="1" x14ac:dyDescent="0.3">
      <c r="A176" s="1"/>
      <c r="C176" s="290" t="s">
        <v>997</v>
      </c>
      <c r="D176" s="291"/>
      <c r="E176" s="292"/>
      <c r="F176" s="293"/>
      <c r="G176" s="1"/>
      <c r="H176" s="277" t="s">
        <v>619</v>
      </c>
      <c r="I176" s="285"/>
      <c r="J176" s="278"/>
      <c r="K176" s="59" t="s">
        <v>905</v>
      </c>
      <c r="L176" s="80">
        <f>SUM(L8+L49+L112+L124+L138+L161+L171)</f>
        <v>6173225490.9124737</v>
      </c>
      <c r="M176" s="80">
        <f>SUM(M8+M49+M112+M124+M138+M161+M171)</f>
        <v>3629051741.0385318</v>
      </c>
      <c r="N176" s="80">
        <f>SUM(N8+N49+N112+N124+N138+N161+N171)</f>
        <v>2213280904.270371</v>
      </c>
      <c r="O176" s="80">
        <f>SUM(L176+M177)</f>
        <v>12015558136.221376</v>
      </c>
      <c r="P176" s="171"/>
      <c r="Q176" s="171"/>
    </row>
    <row r="177" spans="3:15" ht="22.5" customHeight="1" thickBot="1" x14ac:dyDescent="0.2">
      <c r="C177" s="294"/>
      <c r="D177" s="295"/>
      <c r="E177" s="296"/>
      <c r="F177" s="297"/>
      <c r="G177" s="1"/>
      <c r="H177" s="277" t="s">
        <v>679</v>
      </c>
      <c r="I177" s="285"/>
      <c r="J177" s="278"/>
      <c r="K177" s="229" t="s">
        <v>905</v>
      </c>
      <c r="L177" s="230"/>
      <c r="M177" s="82">
        <f>SUM(M176+N176)</f>
        <v>5842332645.3089027</v>
      </c>
      <c r="N177" s="83"/>
      <c r="O177" s="81" t="s">
        <v>743</v>
      </c>
    </row>
    <row r="178" spans="3:15" ht="14.25" customHeight="1" x14ac:dyDescent="0.15"/>
    <row r="181" spans="3:15" hidden="1" x14ac:dyDescent="0.15">
      <c r="I181" s="11" t="s">
        <v>700</v>
      </c>
    </row>
    <row r="225" spans="3:3" x14ac:dyDescent="0.15">
      <c r="C225" s="70">
        <f>SUM(C171,C161,C138,C124,C112,C49,C8)</f>
        <v>81</v>
      </c>
    </row>
    <row r="226" spans="3:3" x14ac:dyDescent="0.15">
      <c r="C226" s="70">
        <f>1+3+6+1+21+6+1</f>
        <v>39</v>
      </c>
    </row>
    <row r="227" spans="3:3" x14ac:dyDescent="0.15"/>
    <row r="228" spans="3:3" x14ac:dyDescent="0.15"/>
    <row r="229" spans="3:3" x14ac:dyDescent="0.15"/>
    <row r="230" spans="3:3" x14ac:dyDescent="0.15"/>
    <row r="231" spans="3:3" x14ac:dyDescent="0.15"/>
    <row r="232" spans="3:3" x14ac:dyDescent="0.15"/>
    <row r="234" spans="3:3" x14ac:dyDescent="0.15"/>
  </sheetData>
  <sortState ref="B50:Z101">
    <sortCondition ref="C49"/>
  </sortState>
  <mergeCells count="174">
    <mergeCell ref="H153:H156"/>
    <mergeCell ref="B167:G167"/>
    <mergeCell ref="C147:C148"/>
    <mergeCell ref="B147:B148"/>
    <mergeCell ref="G145:G146"/>
    <mergeCell ref="G147:G148"/>
    <mergeCell ref="G149:G150"/>
    <mergeCell ref="G153:G156"/>
    <mergeCell ref="C149:C150"/>
    <mergeCell ref="B149:B150"/>
    <mergeCell ref="E149:E150"/>
    <mergeCell ref="H149:H150"/>
    <mergeCell ref="C145:C146"/>
    <mergeCell ref="B145:B146"/>
    <mergeCell ref="E145:E146"/>
    <mergeCell ref="H145:H146"/>
    <mergeCell ref="H147:H148"/>
    <mergeCell ref="E147:E148"/>
    <mergeCell ref="E161:F161"/>
    <mergeCell ref="H158:H159"/>
    <mergeCell ref="C158:C159"/>
    <mergeCell ref="B158:B159"/>
    <mergeCell ref="C153:C156"/>
    <mergeCell ref="B153:B156"/>
    <mergeCell ref="I144:J144"/>
    <mergeCell ref="C108:C109"/>
    <mergeCell ref="H108:H109"/>
    <mergeCell ref="C89:C90"/>
    <mergeCell ref="E120:E122"/>
    <mergeCell ref="E87:E88"/>
    <mergeCell ref="E112:F112"/>
    <mergeCell ref="E124:F124"/>
    <mergeCell ref="E138:F138"/>
    <mergeCell ref="H124:J124"/>
    <mergeCell ref="E102:E103"/>
    <mergeCell ref="B118:G118"/>
    <mergeCell ref="G108:G109"/>
    <mergeCell ref="G120:G122"/>
    <mergeCell ref="C93:C94"/>
    <mergeCell ref="B93:B94"/>
    <mergeCell ref="B120:B122"/>
    <mergeCell ref="E95:E96"/>
    <mergeCell ref="H120:H122"/>
    <mergeCell ref="H87:H88"/>
    <mergeCell ref="E153:E156"/>
    <mergeCell ref="B2:O2"/>
    <mergeCell ref="C31:C33"/>
    <mergeCell ref="B31:B33"/>
    <mergeCell ref="C36:C37"/>
    <mergeCell ref="I5:J5"/>
    <mergeCell ref="E8:F8"/>
    <mergeCell ref="H8:J8"/>
    <mergeCell ref="H31:H33"/>
    <mergeCell ref="E31:E33"/>
    <mergeCell ref="I14:J14"/>
    <mergeCell ref="B36:B37"/>
    <mergeCell ref="E36:E37"/>
    <mergeCell ref="H36:H37"/>
    <mergeCell ref="C15:C16"/>
    <mergeCell ref="B15:B16"/>
    <mergeCell ref="E15:E16"/>
    <mergeCell ref="H15:H16"/>
    <mergeCell ref="H28:H29"/>
    <mergeCell ref="B5:G5"/>
    <mergeCell ref="B14:G14"/>
    <mergeCell ref="H24:H25"/>
    <mergeCell ref="C24:C25"/>
    <mergeCell ref="D24:D25"/>
    <mergeCell ref="C28:C29"/>
    <mergeCell ref="K177:L177"/>
    <mergeCell ref="C176:F177"/>
    <mergeCell ref="C168:C169"/>
    <mergeCell ref="I167:J167"/>
    <mergeCell ref="H60:H61"/>
    <mergeCell ref="C56:C57"/>
    <mergeCell ref="B56:B57"/>
    <mergeCell ref="E56:E57"/>
    <mergeCell ref="H83:H84"/>
    <mergeCell ref="C58:C59"/>
    <mergeCell ref="B58:B59"/>
    <mergeCell ref="E58:E59"/>
    <mergeCell ref="B81:B82"/>
    <mergeCell ref="C81:C82"/>
    <mergeCell ref="E81:E82"/>
    <mergeCell ref="H106:H107"/>
    <mergeCell ref="H58:H59"/>
    <mergeCell ref="C102:C103"/>
    <mergeCell ref="B60:B61"/>
    <mergeCell ref="H138:J138"/>
    <mergeCell ref="I130:J130"/>
    <mergeCell ref="C87:C88"/>
    <mergeCell ref="C120:C122"/>
    <mergeCell ref="H177:J177"/>
    <mergeCell ref="H49:J49"/>
    <mergeCell ref="H66:H67"/>
    <mergeCell ref="H46:H47"/>
    <mergeCell ref="H56:H57"/>
    <mergeCell ref="H89:H90"/>
    <mergeCell ref="I55:J55"/>
    <mergeCell ref="H93:H94"/>
    <mergeCell ref="B24:B25"/>
    <mergeCell ref="E24:E25"/>
    <mergeCell ref="D28:D29"/>
    <mergeCell ref="E89:E90"/>
    <mergeCell ref="C46:C47"/>
    <mergeCell ref="B46:B47"/>
    <mergeCell ref="C60:C61"/>
    <mergeCell ref="B66:B67"/>
    <mergeCell ref="E66:E67"/>
    <mergeCell ref="C83:C84"/>
    <mergeCell ref="B83:B84"/>
    <mergeCell ref="C66:C67"/>
    <mergeCell ref="B55:G55"/>
    <mergeCell ref="B89:B90"/>
    <mergeCell ref="B87:B88"/>
    <mergeCell ref="B28:B29"/>
    <mergeCell ref="E171:F171"/>
    <mergeCell ref="H161:J161"/>
    <mergeCell ref="H171:J171"/>
    <mergeCell ref="H176:J176"/>
    <mergeCell ref="H102:H103"/>
    <mergeCell ref="H95:H96"/>
    <mergeCell ref="H81:H82"/>
    <mergeCell ref="E100:E101"/>
    <mergeCell ref="E83:E84"/>
    <mergeCell ref="E93:E94"/>
    <mergeCell ref="I118:J118"/>
    <mergeCell ref="E108:E109"/>
    <mergeCell ref="G83:G84"/>
    <mergeCell ref="B144:G144"/>
    <mergeCell ref="C106:C107"/>
    <mergeCell ref="B106:B107"/>
    <mergeCell ref="E106:E107"/>
    <mergeCell ref="B98:B99"/>
    <mergeCell ref="C100:C101"/>
    <mergeCell ref="H112:J112"/>
    <mergeCell ref="B100:B101"/>
    <mergeCell ref="H168:H169"/>
    <mergeCell ref="B95:B96"/>
    <mergeCell ref="B102:B103"/>
    <mergeCell ref="G15:G16"/>
    <mergeCell ref="G24:G25"/>
    <mergeCell ref="G31:G33"/>
    <mergeCell ref="G36:G37"/>
    <mergeCell ref="G42:G45"/>
    <mergeCell ref="G56:G57"/>
    <mergeCell ref="G58:G59"/>
    <mergeCell ref="G60:G61"/>
    <mergeCell ref="E42:E45"/>
    <mergeCell ref="G46:G47"/>
    <mergeCell ref="B42:B45"/>
    <mergeCell ref="D42:D45"/>
    <mergeCell ref="E46:E47"/>
    <mergeCell ref="E98:E99"/>
    <mergeCell ref="B168:B169"/>
    <mergeCell ref="E168:E169"/>
    <mergeCell ref="G66:G67"/>
    <mergeCell ref="E28:E29"/>
    <mergeCell ref="E49:F49"/>
    <mergeCell ref="C42:C45"/>
    <mergeCell ref="G168:G169"/>
    <mergeCell ref="G81:G82"/>
    <mergeCell ref="G87:G88"/>
    <mergeCell ref="G89:G90"/>
    <mergeCell ref="G93:G94"/>
    <mergeCell ref="G95:G96"/>
    <mergeCell ref="G98:G99"/>
    <mergeCell ref="G100:G101"/>
    <mergeCell ref="G102:G103"/>
    <mergeCell ref="G106:G107"/>
    <mergeCell ref="B130:G130"/>
    <mergeCell ref="B108:B109"/>
    <mergeCell ref="C95:C96"/>
    <mergeCell ref="C98:C99"/>
  </mergeCells>
  <pageMargins left="0.7" right="0.7" top="0.75" bottom="0.75" header="0.3" footer="0.3"/>
  <pageSetup scale="69" orientation="landscape" r:id="rId1"/>
  <rowBreaks count="2" manualBreakCount="2">
    <brk id="99" max="16383" man="1"/>
    <brk id="1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59999389629810485"/>
  </sheetPr>
  <dimension ref="A1:WWF177"/>
  <sheetViews>
    <sheetView showGridLines="0" topLeftCell="A73" workbookViewId="0">
      <selection activeCell="C146" sqref="C146"/>
    </sheetView>
  </sheetViews>
  <sheetFormatPr defaultColWidth="0" defaultRowHeight="11.25" zeroHeight="1" x14ac:dyDescent="0.25"/>
  <cols>
    <col min="1" max="1" width="3" style="75" customWidth="1"/>
    <col min="2" max="2" width="4.28515625" style="11" customWidth="1"/>
    <col min="3" max="3" width="50.5703125" style="14" customWidth="1"/>
    <col min="4" max="4" width="6.7109375" style="11" customWidth="1"/>
    <col min="5" max="5" width="10.28515625" style="11" bestFit="1" customWidth="1"/>
    <col min="6" max="7" width="6.7109375" style="11" customWidth="1"/>
    <col min="8" max="8" width="12" style="15" customWidth="1"/>
    <col min="9" max="9" width="11" style="11" customWidth="1"/>
    <col min="10" max="10" width="7.42578125" style="11" customWidth="1"/>
    <col min="11" max="11" width="9.7109375" style="11" customWidth="1"/>
    <col min="12" max="12" width="15" style="17" bestFit="1" customWidth="1"/>
    <col min="13" max="13" width="14.85546875" style="17" bestFit="1" customWidth="1"/>
    <col min="14" max="14" width="13.28515625" style="17" bestFit="1" customWidth="1"/>
    <col min="15" max="15" width="15" style="17" bestFit="1" customWidth="1"/>
    <col min="16" max="16" width="13.5703125" style="171" customWidth="1"/>
    <col min="17" max="17" width="4.7109375" style="171" customWidth="1"/>
    <col min="18" max="260" width="9.140625" style="11" hidden="1"/>
    <col min="261" max="261" width="4.28515625" style="11" hidden="1"/>
    <col min="262" max="262" width="34.7109375" style="11" hidden="1"/>
    <col min="263" max="263" width="13.140625" style="11" hidden="1"/>
    <col min="264" max="264" width="6.7109375" style="11" hidden="1"/>
    <col min="265" max="265" width="10" style="11" hidden="1"/>
    <col min="266" max="266" width="11" style="11" hidden="1"/>
    <col min="267" max="267" width="4.5703125" style="11" hidden="1"/>
    <col min="268" max="268" width="9.7109375" style="11" hidden="1"/>
    <col min="269" max="269" width="13" style="11" hidden="1"/>
    <col min="270" max="270" width="12" style="11" hidden="1"/>
    <col min="271" max="271" width="11.7109375" style="11" hidden="1"/>
    <col min="272" max="272" width="13.140625" style="11" hidden="1"/>
    <col min="273" max="516" width="9.140625" style="11" hidden="1"/>
    <col min="517" max="517" width="4.28515625" style="11" hidden="1"/>
    <col min="518" max="518" width="34.7109375" style="11" hidden="1"/>
    <col min="519" max="519" width="13.140625" style="11" hidden="1"/>
    <col min="520" max="520" width="6.7109375" style="11" hidden="1"/>
    <col min="521" max="521" width="10" style="11" hidden="1"/>
    <col min="522" max="522" width="11" style="11" hidden="1"/>
    <col min="523" max="523" width="4.5703125" style="11" hidden="1"/>
    <col min="524" max="524" width="9.7109375" style="11" hidden="1"/>
    <col min="525" max="525" width="13" style="11" hidden="1"/>
    <col min="526" max="526" width="12" style="11" hidden="1"/>
    <col min="527" max="527" width="11.7109375" style="11" hidden="1"/>
    <col min="528" max="528" width="13.140625" style="11" hidden="1"/>
    <col min="529" max="772" width="9.140625" style="11" hidden="1"/>
    <col min="773" max="773" width="4.28515625" style="11" hidden="1"/>
    <col min="774" max="774" width="34.7109375" style="11" hidden="1"/>
    <col min="775" max="775" width="13.140625" style="11" hidden="1"/>
    <col min="776" max="776" width="6.7109375" style="11" hidden="1"/>
    <col min="777" max="777" width="10" style="11" hidden="1"/>
    <col min="778" max="778" width="11" style="11" hidden="1"/>
    <col min="779" max="779" width="4.5703125" style="11" hidden="1"/>
    <col min="780" max="780" width="9.7109375" style="11" hidden="1"/>
    <col min="781" max="781" width="13" style="11" hidden="1"/>
    <col min="782" max="782" width="12" style="11" hidden="1"/>
    <col min="783" max="783" width="11.7109375" style="11" hidden="1"/>
    <col min="784" max="784" width="13.140625" style="11" hidden="1"/>
    <col min="785" max="1028" width="9.140625" style="11" hidden="1"/>
    <col min="1029" max="1029" width="4.28515625" style="11" hidden="1"/>
    <col min="1030" max="1030" width="34.7109375" style="11" hidden="1"/>
    <col min="1031" max="1031" width="13.140625" style="11" hidden="1"/>
    <col min="1032" max="1032" width="6.7109375" style="11" hidden="1"/>
    <col min="1033" max="1033" width="10" style="11" hidden="1"/>
    <col min="1034" max="1034" width="11" style="11" hidden="1"/>
    <col min="1035" max="1035" width="4.5703125" style="11" hidden="1"/>
    <col min="1036" max="1036" width="9.7109375" style="11" hidden="1"/>
    <col min="1037" max="1037" width="13" style="11" hidden="1"/>
    <col min="1038" max="1038" width="12" style="11" hidden="1"/>
    <col min="1039" max="1039" width="11.7109375" style="11" hidden="1"/>
    <col min="1040" max="1040" width="13.140625" style="11" hidden="1"/>
    <col min="1041" max="1284" width="9.140625" style="11" hidden="1"/>
    <col min="1285" max="1285" width="4.28515625" style="11" hidden="1"/>
    <col min="1286" max="1286" width="34.7109375" style="11" hidden="1"/>
    <col min="1287" max="1287" width="13.140625" style="11" hidden="1"/>
    <col min="1288" max="1288" width="6.7109375" style="11" hidden="1"/>
    <col min="1289" max="1289" width="10" style="11" hidden="1"/>
    <col min="1290" max="1290" width="11" style="11" hidden="1"/>
    <col min="1291" max="1291" width="4.5703125" style="11" hidden="1"/>
    <col min="1292" max="1292" width="9.7109375" style="11" hidden="1"/>
    <col min="1293" max="1293" width="13" style="11" hidden="1"/>
    <col min="1294" max="1294" width="12" style="11" hidden="1"/>
    <col min="1295" max="1295" width="11.7109375" style="11" hidden="1"/>
    <col min="1296" max="1296" width="13.140625" style="11" hidden="1"/>
    <col min="1297" max="1540" width="9.140625" style="11" hidden="1"/>
    <col min="1541" max="1541" width="4.28515625" style="11" hidden="1"/>
    <col min="1542" max="1542" width="34.7109375" style="11" hidden="1"/>
    <col min="1543" max="1543" width="13.140625" style="11" hidden="1"/>
    <col min="1544" max="1544" width="6.7109375" style="11" hidden="1"/>
    <col min="1545" max="1545" width="10" style="11" hidden="1"/>
    <col min="1546" max="1546" width="11" style="11" hidden="1"/>
    <col min="1547" max="1547" width="4.5703125" style="11" hidden="1"/>
    <col min="1548" max="1548" width="9.7109375" style="11" hidden="1"/>
    <col min="1549" max="1549" width="13" style="11" hidden="1"/>
    <col min="1550" max="1550" width="12" style="11" hidden="1"/>
    <col min="1551" max="1551" width="11.7109375" style="11" hidden="1"/>
    <col min="1552" max="1552" width="13.140625" style="11" hidden="1"/>
    <col min="1553" max="1796" width="9.140625" style="11" hidden="1"/>
    <col min="1797" max="1797" width="4.28515625" style="11" hidden="1"/>
    <col min="1798" max="1798" width="34.7109375" style="11" hidden="1"/>
    <col min="1799" max="1799" width="13.140625" style="11" hidden="1"/>
    <col min="1800" max="1800" width="6.7109375" style="11" hidden="1"/>
    <col min="1801" max="1801" width="10" style="11" hidden="1"/>
    <col min="1802" max="1802" width="11" style="11" hidden="1"/>
    <col min="1803" max="1803" width="4.5703125" style="11" hidden="1"/>
    <col min="1804" max="1804" width="9.7109375" style="11" hidden="1"/>
    <col min="1805" max="1805" width="13" style="11" hidden="1"/>
    <col min="1806" max="1806" width="12" style="11" hidden="1"/>
    <col min="1807" max="1807" width="11.7109375" style="11" hidden="1"/>
    <col min="1808" max="1808" width="13.140625" style="11" hidden="1"/>
    <col min="1809" max="2052" width="9.140625" style="11" hidden="1"/>
    <col min="2053" max="2053" width="4.28515625" style="11" hidden="1"/>
    <col min="2054" max="2054" width="34.7109375" style="11" hidden="1"/>
    <col min="2055" max="2055" width="13.140625" style="11" hidden="1"/>
    <col min="2056" max="2056" width="6.7109375" style="11" hidden="1"/>
    <col min="2057" max="2057" width="10" style="11" hidden="1"/>
    <col min="2058" max="2058" width="11" style="11" hidden="1"/>
    <col min="2059" max="2059" width="4.5703125" style="11" hidden="1"/>
    <col min="2060" max="2060" width="9.7109375" style="11" hidden="1"/>
    <col min="2061" max="2061" width="13" style="11" hidden="1"/>
    <col min="2062" max="2062" width="12" style="11" hidden="1"/>
    <col min="2063" max="2063" width="11.7109375" style="11" hidden="1"/>
    <col min="2064" max="2064" width="13.140625" style="11" hidden="1"/>
    <col min="2065" max="2308" width="9.140625" style="11" hidden="1"/>
    <col min="2309" max="2309" width="4.28515625" style="11" hidden="1"/>
    <col min="2310" max="2310" width="34.7109375" style="11" hidden="1"/>
    <col min="2311" max="2311" width="13.140625" style="11" hidden="1"/>
    <col min="2312" max="2312" width="6.7109375" style="11" hidden="1"/>
    <col min="2313" max="2313" width="10" style="11" hidden="1"/>
    <col min="2314" max="2314" width="11" style="11" hidden="1"/>
    <col min="2315" max="2315" width="4.5703125" style="11" hidden="1"/>
    <col min="2316" max="2316" width="9.7109375" style="11" hidden="1"/>
    <col min="2317" max="2317" width="13" style="11" hidden="1"/>
    <col min="2318" max="2318" width="12" style="11" hidden="1"/>
    <col min="2319" max="2319" width="11.7109375" style="11" hidden="1"/>
    <col min="2320" max="2320" width="13.140625" style="11" hidden="1"/>
    <col min="2321" max="2564" width="9.140625" style="11" hidden="1"/>
    <col min="2565" max="2565" width="4.28515625" style="11" hidden="1"/>
    <col min="2566" max="2566" width="34.7109375" style="11" hidden="1"/>
    <col min="2567" max="2567" width="13.140625" style="11" hidden="1"/>
    <col min="2568" max="2568" width="6.7109375" style="11" hidden="1"/>
    <col min="2569" max="2569" width="10" style="11" hidden="1"/>
    <col min="2570" max="2570" width="11" style="11" hidden="1"/>
    <col min="2571" max="2571" width="4.5703125" style="11" hidden="1"/>
    <col min="2572" max="2572" width="9.7109375" style="11" hidden="1"/>
    <col min="2573" max="2573" width="13" style="11" hidden="1"/>
    <col min="2574" max="2574" width="12" style="11" hidden="1"/>
    <col min="2575" max="2575" width="11.7109375" style="11" hidden="1"/>
    <col min="2576" max="2576" width="13.140625" style="11" hidden="1"/>
    <col min="2577" max="2820" width="9.140625" style="11" hidden="1"/>
    <col min="2821" max="2821" width="4.28515625" style="11" hidden="1"/>
    <col min="2822" max="2822" width="34.7109375" style="11" hidden="1"/>
    <col min="2823" max="2823" width="13.140625" style="11" hidden="1"/>
    <col min="2824" max="2824" width="6.7109375" style="11" hidden="1"/>
    <col min="2825" max="2825" width="10" style="11" hidden="1"/>
    <col min="2826" max="2826" width="11" style="11" hidden="1"/>
    <col min="2827" max="2827" width="4.5703125" style="11" hidden="1"/>
    <col min="2828" max="2828" width="9.7109375" style="11" hidden="1"/>
    <col min="2829" max="2829" width="13" style="11" hidden="1"/>
    <col min="2830" max="2830" width="12" style="11" hidden="1"/>
    <col min="2831" max="2831" width="11.7109375" style="11" hidden="1"/>
    <col min="2832" max="2832" width="13.140625" style="11" hidden="1"/>
    <col min="2833" max="3076" width="9.140625" style="11" hidden="1"/>
    <col min="3077" max="3077" width="4.28515625" style="11" hidden="1"/>
    <col min="3078" max="3078" width="34.7109375" style="11" hidden="1"/>
    <col min="3079" max="3079" width="13.140625" style="11" hidden="1"/>
    <col min="3080" max="3080" width="6.7109375" style="11" hidden="1"/>
    <col min="3081" max="3081" width="10" style="11" hidden="1"/>
    <col min="3082" max="3082" width="11" style="11" hidden="1"/>
    <col min="3083" max="3083" width="4.5703125" style="11" hidden="1"/>
    <col min="3084" max="3084" width="9.7109375" style="11" hidden="1"/>
    <col min="3085" max="3085" width="13" style="11" hidden="1"/>
    <col min="3086" max="3086" width="12" style="11" hidden="1"/>
    <col min="3087" max="3087" width="11.7109375" style="11" hidden="1"/>
    <col min="3088" max="3088" width="13.140625" style="11" hidden="1"/>
    <col min="3089" max="3332" width="9.140625" style="11" hidden="1"/>
    <col min="3333" max="3333" width="4.28515625" style="11" hidden="1"/>
    <col min="3334" max="3334" width="34.7109375" style="11" hidden="1"/>
    <col min="3335" max="3335" width="13.140625" style="11" hidden="1"/>
    <col min="3336" max="3336" width="6.7109375" style="11" hidden="1"/>
    <col min="3337" max="3337" width="10" style="11" hidden="1"/>
    <col min="3338" max="3338" width="11" style="11" hidden="1"/>
    <col min="3339" max="3339" width="4.5703125" style="11" hidden="1"/>
    <col min="3340" max="3340" width="9.7109375" style="11" hidden="1"/>
    <col min="3341" max="3341" width="13" style="11" hidden="1"/>
    <col min="3342" max="3342" width="12" style="11" hidden="1"/>
    <col min="3343" max="3343" width="11.7109375" style="11" hidden="1"/>
    <col min="3344" max="3344" width="13.140625" style="11" hidden="1"/>
    <col min="3345" max="3588" width="9.140625" style="11" hidden="1"/>
    <col min="3589" max="3589" width="4.28515625" style="11" hidden="1"/>
    <col min="3590" max="3590" width="34.7109375" style="11" hidden="1"/>
    <col min="3591" max="3591" width="13.140625" style="11" hidden="1"/>
    <col min="3592" max="3592" width="6.7109375" style="11" hidden="1"/>
    <col min="3593" max="3593" width="10" style="11" hidden="1"/>
    <col min="3594" max="3594" width="11" style="11" hidden="1"/>
    <col min="3595" max="3595" width="4.5703125" style="11" hidden="1"/>
    <col min="3596" max="3596" width="9.7109375" style="11" hidden="1"/>
    <col min="3597" max="3597" width="13" style="11" hidden="1"/>
    <col min="3598" max="3598" width="12" style="11" hidden="1"/>
    <col min="3599" max="3599" width="11.7109375" style="11" hidden="1"/>
    <col min="3600" max="3600" width="13.140625" style="11" hidden="1"/>
    <col min="3601" max="3844" width="9.140625" style="11" hidden="1"/>
    <col min="3845" max="3845" width="4.28515625" style="11" hidden="1"/>
    <col min="3846" max="3846" width="34.7109375" style="11" hidden="1"/>
    <col min="3847" max="3847" width="13.140625" style="11" hidden="1"/>
    <col min="3848" max="3848" width="6.7109375" style="11" hidden="1"/>
    <col min="3849" max="3849" width="10" style="11" hidden="1"/>
    <col min="3850" max="3850" width="11" style="11" hidden="1"/>
    <col min="3851" max="3851" width="4.5703125" style="11" hidden="1"/>
    <col min="3852" max="3852" width="9.7109375" style="11" hidden="1"/>
    <col min="3853" max="3853" width="13" style="11" hidden="1"/>
    <col min="3854" max="3854" width="12" style="11" hidden="1"/>
    <col min="3855" max="3855" width="11.7109375" style="11" hidden="1"/>
    <col min="3856" max="3856" width="13.140625" style="11" hidden="1"/>
    <col min="3857" max="4100" width="9.140625" style="11" hidden="1"/>
    <col min="4101" max="4101" width="4.28515625" style="11" hidden="1"/>
    <col min="4102" max="4102" width="34.7109375" style="11" hidden="1"/>
    <col min="4103" max="4103" width="13.140625" style="11" hidden="1"/>
    <col min="4104" max="4104" width="6.7109375" style="11" hidden="1"/>
    <col min="4105" max="4105" width="10" style="11" hidden="1"/>
    <col min="4106" max="4106" width="11" style="11" hidden="1"/>
    <col min="4107" max="4107" width="4.5703125" style="11" hidden="1"/>
    <col min="4108" max="4108" width="9.7109375" style="11" hidden="1"/>
    <col min="4109" max="4109" width="13" style="11" hidden="1"/>
    <col min="4110" max="4110" width="12" style="11" hidden="1"/>
    <col min="4111" max="4111" width="11.7109375" style="11" hidden="1"/>
    <col min="4112" max="4112" width="13.140625" style="11" hidden="1"/>
    <col min="4113" max="4356" width="9.140625" style="11" hidden="1"/>
    <col min="4357" max="4357" width="4.28515625" style="11" hidden="1"/>
    <col min="4358" max="4358" width="34.7109375" style="11" hidden="1"/>
    <col min="4359" max="4359" width="13.140625" style="11" hidden="1"/>
    <col min="4360" max="4360" width="6.7109375" style="11" hidden="1"/>
    <col min="4361" max="4361" width="10" style="11" hidden="1"/>
    <col min="4362" max="4362" width="11" style="11" hidden="1"/>
    <col min="4363" max="4363" width="4.5703125" style="11" hidden="1"/>
    <col min="4364" max="4364" width="9.7109375" style="11" hidden="1"/>
    <col min="4365" max="4365" width="13" style="11" hidden="1"/>
    <col min="4366" max="4366" width="12" style="11" hidden="1"/>
    <col min="4367" max="4367" width="11.7109375" style="11" hidden="1"/>
    <col min="4368" max="4368" width="13.140625" style="11" hidden="1"/>
    <col min="4369" max="4612" width="9.140625" style="11" hidden="1"/>
    <col min="4613" max="4613" width="4.28515625" style="11" hidden="1"/>
    <col min="4614" max="4614" width="34.7109375" style="11" hidden="1"/>
    <col min="4615" max="4615" width="13.140625" style="11" hidden="1"/>
    <col min="4616" max="4616" width="6.7109375" style="11" hidden="1"/>
    <col min="4617" max="4617" width="10" style="11" hidden="1"/>
    <col min="4618" max="4618" width="11" style="11" hidden="1"/>
    <col min="4619" max="4619" width="4.5703125" style="11" hidden="1"/>
    <col min="4620" max="4620" width="9.7109375" style="11" hidden="1"/>
    <col min="4621" max="4621" width="13" style="11" hidden="1"/>
    <col min="4622" max="4622" width="12" style="11" hidden="1"/>
    <col min="4623" max="4623" width="11.7109375" style="11" hidden="1"/>
    <col min="4624" max="4624" width="13.140625" style="11" hidden="1"/>
    <col min="4625" max="4868" width="9.140625" style="11" hidden="1"/>
    <col min="4869" max="4869" width="4.28515625" style="11" hidden="1"/>
    <col min="4870" max="4870" width="34.7109375" style="11" hidden="1"/>
    <col min="4871" max="4871" width="13.140625" style="11" hidden="1"/>
    <col min="4872" max="4872" width="6.7109375" style="11" hidden="1"/>
    <col min="4873" max="4873" width="10" style="11" hidden="1"/>
    <col min="4874" max="4874" width="11" style="11" hidden="1"/>
    <col min="4875" max="4875" width="4.5703125" style="11" hidden="1"/>
    <col min="4876" max="4876" width="9.7109375" style="11" hidden="1"/>
    <col min="4877" max="4877" width="13" style="11" hidden="1"/>
    <col min="4878" max="4878" width="12" style="11" hidden="1"/>
    <col min="4879" max="4879" width="11.7109375" style="11" hidden="1"/>
    <col min="4880" max="4880" width="13.140625" style="11" hidden="1"/>
    <col min="4881" max="5124" width="9.140625" style="11" hidden="1"/>
    <col min="5125" max="5125" width="4.28515625" style="11" hidden="1"/>
    <col min="5126" max="5126" width="34.7109375" style="11" hidden="1"/>
    <col min="5127" max="5127" width="13.140625" style="11" hidden="1"/>
    <col min="5128" max="5128" width="6.7109375" style="11" hidden="1"/>
    <col min="5129" max="5129" width="10" style="11" hidden="1"/>
    <col min="5130" max="5130" width="11" style="11" hidden="1"/>
    <col min="5131" max="5131" width="4.5703125" style="11" hidden="1"/>
    <col min="5132" max="5132" width="9.7109375" style="11" hidden="1"/>
    <col min="5133" max="5133" width="13" style="11" hidden="1"/>
    <col min="5134" max="5134" width="12" style="11" hidden="1"/>
    <col min="5135" max="5135" width="11.7109375" style="11" hidden="1"/>
    <col min="5136" max="5136" width="13.140625" style="11" hidden="1"/>
    <col min="5137" max="5380" width="9.140625" style="11" hidden="1"/>
    <col min="5381" max="5381" width="4.28515625" style="11" hidden="1"/>
    <col min="5382" max="5382" width="34.7109375" style="11" hidden="1"/>
    <col min="5383" max="5383" width="13.140625" style="11" hidden="1"/>
    <col min="5384" max="5384" width="6.7109375" style="11" hidden="1"/>
    <col min="5385" max="5385" width="10" style="11" hidden="1"/>
    <col min="5386" max="5386" width="11" style="11" hidden="1"/>
    <col min="5387" max="5387" width="4.5703125" style="11" hidden="1"/>
    <col min="5388" max="5388" width="9.7109375" style="11" hidden="1"/>
    <col min="5389" max="5389" width="13" style="11" hidden="1"/>
    <col min="5390" max="5390" width="12" style="11" hidden="1"/>
    <col min="5391" max="5391" width="11.7109375" style="11" hidden="1"/>
    <col min="5392" max="5392" width="13.140625" style="11" hidden="1"/>
    <col min="5393" max="5636" width="9.140625" style="11" hidden="1"/>
    <col min="5637" max="5637" width="4.28515625" style="11" hidden="1"/>
    <col min="5638" max="5638" width="34.7109375" style="11" hidden="1"/>
    <col min="5639" max="5639" width="13.140625" style="11" hidden="1"/>
    <col min="5640" max="5640" width="6.7109375" style="11" hidden="1"/>
    <col min="5641" max="5641" width="10" style="11" hidden="1"/>
    <col min="5642" max="5642" width="11" style="11" hidden="1"/>
    <col min="5643" max="5643" width="4.5703125" style="11" hidden="1"/>
    <col min="5644" max="5644" width="9.7109375" style="11" hidden="1"/>
    <col min="5645" max="5645" width="13" style="11" hidden="1"/>
    <col min="5646" max="5646" width="12" style="11" hidden="1"/>
    <col min="5647" max="5647" width="11.7109375" style="11" hidden="1"/>
    <col min="5648" max="5648" width="13.140625" style="11" hidden="1"/>
    <col min="5649" max="5892" width="9.140625" style="11" hidden="1"/>
    <col min="5893" max="5893" width="4.28515625" style="11" hidden="1"/>
    <col min="5894" max="5894" width="34.7109375" style="11" hidden="1"/>
    <col min="5895" max="5895" width="13.140625" style="11" hidden="1"/>
    <col min="5896" max="5896" width="6.7109375" style="11" hidden="1"/>
    <col min="5897" max="5897" width="10" style="11" hidden="1"/>
    <col min="5898" max="5898" width="11" style="11" hidden="1"/>
    <col min="5899" max="5899" width="4.5703125" style="11" hidden="1"/>
    <col min="5900" max="5900" width="9.7109375" style="11" hidden="1"/>
    <col min="5901" max="5901" width="13" style="11" hidden="1"/>
    <col min="5902" max="5902" width="12" style="11" hidden="1"/>
    <col min="5903" max="5903" width="11.7109375" style="11" hidden="1"/>
    <col min="5904" max="5904" width="13.140625" style="11" hidden="1"/>
    <col min="5905" max="6148" width="9.140625" style="11" hidden="1"/>
    <col min="6149" max="6149" width="4.28515625" style="11" hidden="1"/>
    <col min="6150" max="6150" width="34.7109375" style="11" hidden="1"/>
    <col min="6151" max="6151" width="13.140625" style="11" hidden="1"/>
    <col min="6152" max="6152" width="6.7109375" style="11" hidden="1"/>
    <col min="6153" max="6153" width="10" style="11" hidden="1"/>
    <col min="6154" max="6154" width="11" style="11" hidden="1"/>
    <col min="6155" max="6155" width="4.5703125" style="11" hidden="1"/>
    <col min="6156" max="6156" width="9.7109375" style="11" hidden="1"/>
    <col min="6157" max="6157" width="13" style="11" hidden="1"/>
    <col min="6158" max="6158" width="12" style="11" hidden="1"/>
    <col min="6159" max="6159" width="11.7109375" style="11" hidden="1"/>
    <col min="6160" max="6160" width="13.140625" style="11" hidden="1"/>
    <col min="6161" max="6404" width="9.140625" style="11" hidden="1"/>
    <col min="6405" max="6405" width="4.28515625" style="11" hidden="1"/>
    <col min="6406" max="6406" width="34.7109375" style="11" hidden="1"/>
    <col min="6407" max="6407" width="13.140625" style="11" hidden="1"/>
    <col min="6408" max="6408" width="6.7109375" style="11" hidden="1"/>
    <col min="6409" max="6409" width="10" style="11" hidden="1"/>
    <col min="6410" max="6410" width="11" style="11" hidden="1"/>
    <col min="6411" max="6411" width="4.5703125" style="11" hidden="1"/>
    <col min="6412" max="6412" width="9.7109375" style="11" hidden="1"/>
    <col min="6413" max="6413" width="13" style="11" hidden="1"/>
    <col min="6414" max="6414" width="12" style="11" hidden="1"/>
    <col min="6415" max="6415" width="11.7109375" style="11" hidden="1"/>
    <col min="6416" max="6416" width="13.140625" style="11" hidden="1"/>
    <col min="6417" max="6660" width="9.140625" style="11" hidden="1"/>
    <col min="6661" max="6661" width="4.28515625" style="11" hidden="1"/>
    <col min="6662" max="6662" width="34.7109375" style="11" hidden="1"/>
    <col min="6663" max="6663" width="13.140625" style="11" hidden="1"/>
    <col min="6664" max="6664" width="6.7109375" style="11" hidden="1"/>
    <col min="6665" max="6665" width="10" style="11" hidden="1"/>
    <col min="6666" max="6666" width="11" style="11" hidden="1"/>
    <col min="6667" max="6667" width="4.5703125" style="11" hidden="1"/>
    <col min="6668" max="6668" width="9.7109375" style="11" hidden="1"/>
    <col min="6669" max="6669" width="13" style="11" hidden="1"/>
    <col min="6670" max="6670" width="12" style="11" hidden="1"/>
    <col min="6671" max="6671" width="11.7109375" style="11" hidden="1"/>
    <col min="6672" max="6672" width="13.140625" style="11" hidden="1"/>
    <col min="6673" max="6916" width="9.140625" style="11" hidden="1"/>
    <col min="6917" max="6917" width="4.28515625" style="11" hidden="1"/>
    <col min="6918" max="6918" width="34.7109375" style="11" hidden="1"/>
    <col min="6919" max="6919" width="13.140625" style="11" hidden="1"/>
    <col min="6920" max="6920" width="6.7109375" style="11" hidden="1"/>
    <col min="6921" max="6921" width="10" style="11" hidden="1"/>
    <col min="6922" max="6922" width="11" style="11" hidden="1"/>
    <col min="6923" max="6923" width="4.5703125" style="11" hidden="1"/>
    <col min="6924" max="6924" width="9.7109375" style="11" hidden="1"/>
    <col min="6925" max="6925" width="13" style="11" hidden="1"/>
    <col min="6926" max="6926" width="12" style="11" hidden="1"/>
    <col min="6927" max="6927" width="11.7109375" style="11" hidden="1"/>
    <col min="6928" max="6928" width="13.140625" style="11" hidden="1"/>
    <col min="6929" max="7172" width="9.140625" style="11" hidden="1"/>
    <col min="7173" max="7173" width="4.28515625" style="11" hidden="1"/>
    <col min="7174" max="7174" width="34.7109375" style="11" hidden="1"/>
    <col min="7175" max="7175" width="13.140625" style="11" hidden="1"/>
    <col min="7176" max="7176" width="6.7109375" style="11" hidden="1"/>
    <col min="7177" max="7177" width="10" style="11" hidden="1"/>
    <col min="7178" max="7178" width="11" style="11" hidden="1"/>
    <col min="7179" max="7179" width="4.5703125" style="11" hidden="1"/>
    <col min="7180" max="7180" width="9.7109375" style="11" hidden="1"/>
    <col min="7181" max="7181" width="13" style="11" hidden="1"/>
    <col min="7182" max="7182" width="12" style="11" hidden="1"/>
    <col min="7183" max="7183" width="11.7109375" style="11" hidden="1"/>
    <col min="7184" max="7184" width="13.140625" style="11" hidden="1"/>
    <col min="7185" max="7428" width="9.140625" style="11" hidden="1"/>
    <col min="7429" max="7429" width="4.28515625" style="11" hidden="1"/>
    <col min="7430" max="7430" width="34.7109375" style="11" hidden="1"/>
    <col min="7431" max="7431" width="13.140625" style="11" hidden="1"/>
    <col min="7432" max="7432" width="6.7109375" style="11" hidden="1"/>
    <col min="7433" max="7433" width="10" style="11" hidden="1"/>
    <col min="7434" max="7434" width="11" style="11" hidden="1"/>
    <col min="7435" max="7435" width="4.5703125" style="11" hidden="1"/>
    <col min="7436" max="7436" width="9.7109375" style="11" hidden="1"/>
    <col min="7437" max="7437" width="13" style="11" hidden="1"/>
    <col min="7438" max="7438" width="12" style="11" hidden="1"/>
    <col min="7439" max="7439" width="11.7109375" style="11" hidden="1"/>
    <col min="7440" max="7440" width="13.140625" style="11" hidden="1"/>
    <col min="7441" max="7684" width="9.140625" style="11" hidden="1"/>
    <col min="7685" max="7685" width="4.28515625" style="11" hidden="1"/>
    <col min="7686" max="7686" width="34.7109375" style="11" hidden="1"/>
    <col min="7687" max="7687" width="13.140625" style="11" hidden="1"/>
    <col min="7688" max="7688" width="6.7109375" style="11" hidden="1"/>
    <col min="7689" max="7689" width="10" style="11" hidden="1"/>
    <col min="7690" max="7690" width="11" style="11" hidden="1"/>
    <col min="7691" max="7691" width="4.5703125" style="11" hidden="1"/>
    <col min="7692" max="7692" width="9.7109375" style="11" hidden="1"/>
    <col min="7693" max="7693" width="13" style="11" hidden="1"/>
    <col min="7694" max="7694" width="12" style="11" hidden="1"/>
    <col min="7695" max="7695" width="11.7109375" style="11" hidden="1"/>
    <col min="7696" max="7696" width="13.140625" style="11" hidden="1"/>
    <col min="7697" max="7940" width="9.140625" style="11" hidden="1"/>
    <col min="7941" max="7941" width="4.28515625" style="11" hidden="1"/>
    <col min="7942" max="7942" width="34.7109375" style="11" hidden="1"/>
    <col min="7943" max="7943" width="13.140625" style="11" hidden="1"/>
    <col min="7944" max="7944" width="6.7109375" style="11" hidden="1"/>
    <col min="7945" max="7945" width="10" style="11" hidden="1"/>
    <col min="7946" max="7946" width="11" style="11" hidden="1"/>
    <col min="7947" max="7947" width="4.5703125" style="11" hidden="1"/>
    <col min="7948" max="7948" width="9.7109375" style="11" hidden="1"/>
    <col min="7949" max="7949" width="13" style="11" hidden="1"/>
    <col min="7950" max="7950" width="12" style="11" hidden="1"/>
    <col min="7951" max="7951" width="11.7109375" style="11" hidden="1"/>
    <col min="7952" max="7952" width="13.140625" style="11" hidden="1"/>
    <col min="7953" max="8196" width="9.140625" style="11" hidden="1"/>
    <col min="8197" max="8197" width="4.28515625" style="11" hidden="1"/>
    <col min="8198" max="8198" width="34.7109375" style="11" hidden="1"/>
    <col min="8199" max="8199" width="13.140625" style="11" hidden="1"/>
    <col min="8200" max="8200" width="6.7109375" style="11" hidden="1"/>
    <col min="8201" max="8201" width="10" style="11" hidden="1"/>
    <col min="8202" max="8202" width="11" style="11" hidden="1"/>
    <col min="8203" max="8203" width="4.5703125" style="11" hidden="1"/>
    <col min="8204" max="8204" width="9.7109375" style="11" hidden="1"/>
    <col min="8205" max="8205" width="13" style="11" hidden="1"/>
    <col min="8206" max="8206" width="12" style="11" hidden="1"/>
    <col min="8207" max="8207" width="11.7109375" style="11" hidden="1"/>
    <col min="8208" max="8208" width="13.140625" style="11" hidden="1"/>
    <col min="8209" max="8452" width="9.140625" style="11" hidden="1"/>
    <col min="8453" max="8453" width="4.28515625" style="11" hidden="1"/>
    <col min="8454" max="8454" width="34.7109375" style="11" hidden="1"/>
    <col min="8455" max="8455" width="13.140625" style="11" hidden="1"/>
    <col min="8456" max="8456" width="6.7109375" style="11" hidden="1"/>
    <col min="8457" max="8457" width="10" style="11" hidden="1"/>
    <col min="8458" max="8458" width="11" style="11" hidden="1"/>
    <col min="8459" max="8459" width="4.5703125" style="11" hidden="1"/>
    <col min="8460" max="8460" width="9.7109375" style="11" hidden="1"/>
    <col min="8461" max="8461" width="13" style="11" hidden="1"/>
    <col min="8462" max="8462" width="12" style="11" hidden="1"/>
    <col min="8463" max="8463" width="11.7109375" style="11" hidden="1"/>
    <col min="8464" max="8464" width="13.140625" style="11" hidden="1"/>
    <col min="8465" max="8708" width="9.140625" style="11" hidden="1"/>
    <col min="8709" max="8709" width="4.28515625" style="11" hidden="1"/>
    <col min="8710" max="8710" width="34.7109375" style="11" hidden="1"/>
    <col min="8711" max="8711" width="13.140625" style="11" hidden="1"/>
    <col min="8712" max="8712" width="6.7109375" style="11" hidden="1"/>
    <col min="8713" max="8713" width="10" style="11" hidden="1"/>
    <col min="8714" max="8714" width="11" style="11" hidden="1"/>
    <col min="8715" max="8715" width="4.5703125" style="11" hidden="1"/>
    <col min="8716" max="8716" width="9.7109375" style="11" hidden="1"/>
    <col min="8717" max="8717" width="13" style="11" hidden="1"/>
    <col min="8718" max="8718" width="12" style="11" hidden="1"/>
    <col min="8719" max="8719" width="11.7109375" style="11" hidden="1"/>
    <col min="8720" max="8720" width="13.140625" style="11" hidden="1"/>
    <col min="8721" max="8964" width="9.140625" style="11" hidden="1"/>
    <col min="8965" max="8965" width="4.28515625" style="11" hidden="1"/>
    <col min="8966" max="8966" width="34.7109375" style="11" hidden="1"/>
    <col min="8967" max="8967" width="13.140625" style="11" hidden="1"/>
    <col min="8968" max="8968" width="6.7109375" style="11" hidden="1"/>
    <col min="8969" max="8969" width="10" style="11" hidden="1"/>
    <col min="8970" max="8970" width="11" style="11" hidden="1"/>
    <col min="8971" max="8971" width="4.5703125" style="11" hidden="1"/>
    <col min="8972" max="8972" width="9.7109375" style="11" hidden="1"/>
    <col min="8973" max="8973" width="13" style="11" hidden="1"/>
    <col min="8974" max="8974" width="12" style="11" hidden="1"/>
    <col min="8975" max="8975" width="11.7109375" style="11" hidden="1"/>
    <col min="8976" max="8976" width="13.140625" style="11" hidden="1"/>
    <col min="8977" max="9220" width="9.140625" style="11" hidden="1"/>
    <col min="9221" max="9221" width="4.28515625" style="11" hidden="1"/>
    <col min="9222" max="9222" width="34.7109375" style="11" hidden="1"/>
    <col min="9223" max="9223" width="13.140625" style="11" hidden="1"/>
    <col min="9224" max="9224" width="6.7109375" style="11" hidden="1"/>
    <col min="9225" max="9225" width="10" style="11" hidden="1"/>
    <col min="9226" max="9226" width="11" style="11" hidden="1"/>
    <col min="9227" max="9227" width="4.5703125" style="11" hidden="1"/>
    <col min="9228" max="9228" width="9.7109375" style="11" hidden="1"/>
    <col min="9229" max="9229" width="13" style="11" hidden="1"/>
    <col min="9230" max="9230" width="12" style="11" hidden="1"/>
    <col min="9231" max="9231" width="11.7109375" style="11" hidden="1"/>
    <col min="9232" max="9232" width="13.140625" style="11" hidden="1"/>
    <col min="9233" max="9476" width="9.140625" style="11" hidden="1"/>
    <col min="9477" max="9477" width="4.28515625" style="11" hidden="1"/>
    <col min="9478" max="9478" width="34.7109375" style="11" hidden="1"/>
    <col min="9479" max="9479" width="13.140625" style="11" hidden="1"/>
    <col min="9480" max="9480" width="6.7109375" style="11" hidden="1"/>
    <col min="9481" max="9481" width="10" style="11" hidden="1"/>
    <col min="9482" max="9482" width="11" style="11" hidden="1"/>
    <col min="9483" max="9483" width="4.5703125" style="11" hidden="1"/>
    <col min="9484" max="9484" width="9.7109375" style="11" hidden="1"/>
    <col min="9485" max="9485" width="13" style="11" hidden="1"/>
    <col min="9486" max="9486" width="12" style="11" hidden="1"/>
    <col min="9487" max="9487" width="11.7109375" style="11" hidden="1"/>
    <col min="9488" max="9488" width="13.140625" style="11" hidden="1"/>
    <col min="9489" max="9732" width="9.140625" style="11" hidden="1"/>
    <col min="9733" max="9733" width="4.28515625" style="11" hidden="1"/>
    <col min="9734" max="9734" width="34.7109375" style="11" hidden="1"/>
    <col min="9735" max="9735" width="13.140625" style="11" hidden="1"/>
    <col min="9736" max="9736" width="6.7109375" style="11" hidden="1"/>
    <col min="9737" max="9737" width="10" style="11" hidden="1"/>
    <col min="9738" max="9738" width="11" style="11" hidden="1"/>
    <col min="9739" max="9739" width="4.5703125" style="11" hidden="1"/>
    <col min="9740" max="9740" width="9.7109375" style="11" hidden="1"/>
    <col min="9741" max="9741" width="13" style="11" hidden="1"/>
    <col min="9742" max="9742" width="12" style="11" hidden="1"/>
    <col min="9743" max="9743" width="11.7109375" style="11" hidden="1"/>
    <col min="9744" max="9744" width="13.140625" style="11" hidden="1"/>
    <col min="9745" max="9988" width="9.140625" style="11" hidden="1"/>
    <col min="9989" max="9989" width="4.28515625" style="11" hidden="1"/>
    <col min="9990" max="9990" width="34.7109375" style="11" hidden="1"/>
    <col min="9991" max="9991" width="13.140625" style="11" hidden="1"/>
    <col min="9992" max="9992" width="6.7109375" style="11" hidden="1"/>
    <col min="9993" max="9993" width="10" style="11" hidden="1"/>
    <col min="9994" max="9994" width="11" style="11" hidden="1"/>
    <col min="9995" max="9995" width="4.5703125" style="11" hidden="1"/>
    <col min="9996" max="9996" width="9.7109375" style="11" hidden="1"/>
    <col min="9997" max="9997" width="13" style="11" hidden="1"/>
    <col min="9998" max="9998" width="12" style="11" hidden="1"/>
    <col min="9999" max="9999" width="11.7109375" style="11" hidden="1"/>
    <col min="10000" max="10000" width="13.140625" style="11" hidden="1"/>
    <col min="10001" max="10244" width="9.140625" style="11" hidden="1"/>
    <col min="10245" max="10245" width="4.28515625" style="11" hidden="1"/>
    <col min="10246" max="10246" width="34.7109375" style="11" hidden="1"/>
    <col min="10247" max="10247" width="13.140625" style="11" hidden="1"/>
    <col min="10248" max="10248" width="6.7109375" style="11" hidden="1"/>
    <col min="10249" max="10249" width="10" style="11" hidden="1"/>
    <col min="10250" max="10250" width="11" style="11" hidden="1"/>
    <col min="10251" max="10251" width="4.5703125" style="11" hidden="1"/>
    <col min="10252" max="10252" width="9.7109375" style="11" hidden="1"/>
    <col min="10253" max="10253" width="13" style="11" hidden="1"/>
    <col min="10254" max="10254" width="12" style="11" hidden="1"/>
    <col min="10255" max="10255" width="11.7109375" style="11" hidden="1"/>
    <col min="10256" max="10256" width="13.140625" style="11" hidden="1"/>
    <col min="10257" max="10500" width="9.140625" style="11" hidden="1"/>
    <col min="10501" max="10501" width="4.28515625" style="11" hidden="1"/>
    <col min="10502" max="10502" width="34.7109375" style="11" hidden="1"/>
    <col min="10503" max="10503" width="13.140625" style="11" hidden="1"/>
    <col min="10504" max="10504" width="6.7109375" style="11" hidden="1"/>
    <col min="10505" max="10505" width="10" style="11" hidden="1"/>
    <col min="10506" max="10506" width="11" style="11" hidden="1"/>
    <col min="10507" max="10507" width="4.5703125" style="11" hidden="1"/>
    <col min="10508" max="10508" width="9.7109375" style="11" hidden="1"/>
    <col min="10509" max="10509" width="13" style="11" hidden="1"/>
    <col min="10510" max="10510" width="12" style="11" hidden="1"/>
    <col min="10511" max="10511" width="11.7109375" style="11" hidden="1"/>
    <col min="10512" max="10512" width="13.140625" style="11" hidden="1"/>
    <col min="10513" max="10756" width="9.140625" style="11" hidden="1"/>
    <col min="10757" max="10757" width="4.28515625" style="11" hidden="1"/>
    <col min="10758" max="10758" width="34.7109375" style="11" hidden="1"/>
    <col min="10759" max="10759" width="13.140625" style="11" hidden="1"/>
    <col min="10760" max="10760" width="6.7109375" style="11" hidden="1"/>
    <col min="10761" max="10761" width="10" style="11" hidden="1"/>
    <col min="10762" max="10762" width="11" style="11" hidden="1"/>
    <col min="10763" max="10763" width="4.5703125" style="11" hidden="1"/>
    <col min="10764" max="10764" width="9.7109375" style="11" hidden="1"/>
    <col min="10765" max="10765" width="13" style="11" hidden="1"/>
    <col min="10766" max="10766" width="12" style="11" hidden="1"/>
    <col min="10767" max="10767" width="11.7109375" style="11" hidden="1"/>
    <col min="10768" max="10768" width="13.140625" style="11" hidden="1"/>
    <col min="10769" max="11012" width="9.140625" style="11" hidden="1"/>
    <col min="11013" max="11013" width="4.28515625" style="11" hidden="1"/>
    <col min="11014" max="11014" width="34.7109375" style="11" hidden="1"/>
    <col min="11015" max="11015" width="13.140625" style="11" hidden="1"/>
    <col min="11016" max="11016" width="6.7109375" style="11" hidden="1"/>
    <col min="11017" max="11017" width="10" style="11" hidden="1"/>
    <col min="11018" max="11018" width="11" style="11" hidden="1"/>
    <col min="11019" max="11019" width="4.5703125" style="11" hidden="1"/>
    <col min="11020" max="11020" width="9.7109375" style="11" hidden="1"/>
    <col min="11021" max="11021" width="13" style="11" hidden="1"/>
    <col min="11022" max="11022" width="12" style="11" hidden="1"/>
    <col min="11023" max="11023" width="11.7109375" style="11" hidden="1"/>
    <col min="11024" max="11024" width="13.140625" style="11" hidden="1"/>
    <col min="11025" max="11268" width="9.140625" style="11" hidden="1"/>
    <col min="11269" max="11269" width="4.28515625" style="11" hidden="1"/>
    <col min="11270" max="11270" width="34.7109375" style="11" hidden="1"/>
    <col min="11271" max="11271" width="13.140625" style="11" hidden="1"/>
    <col min="11272" max="11272" width="6.7109375" style="11" hidden="1"/>
    <col min="11273" max="11273" width="10" style="11" hidden="1"/>
    <col min="11274" max="11274" width="11" style="11" hidden="1"/>
    <col min="11275" max="11275" width="4.5703125" style="11" hidden="1"/>
    <col min="11276" max="11276" width="9.7109375" style="11" hidden="1"/>
    <col min="11277" max="11277" width="13" style="11" hidden="1"/>
    <col min="11278" max="11278" width="12" style="11" hidden="1"/>
    <col min="11279" max="11279" width="11.7109375" style="11" hidden="1"/>
    <col min="11280" max="11280" width="13.140625" style="11" hidden="1"/>
    <col min="11281" max="11524" width="9.140625" style="11" hidden="1"/>
    <col min="11525" max="11525" width="4.28515625" style="11" hidden="1"/>
    <col min="11526" max="11526" width="34.7109375" style="11" hidden="1"/>
    <col min="11527" max="11527" width="13.140625" style="11" hidden="1"/>
    <col min="11528" max="11528" width="6.7109375" style="11" hidden="1"/>
    <col min="11529" max="11529" width="10" style="11" hidden="1"/>
    <col min="11530" max="11530" width="11" style="11" hidden="1"/>
    <col min="11531" max="11531" width="4.5703125" style="11" hidden="1"/>
    <col min="11532" max="11532" width="9.7109375" style="11" hidden="1"/>
    <col min="11533" max="11533" width="13" style="11" hidden="1"/>
    <col min="11534" max="11534" width="12" style="11" hidden="1"/>
    <col min="11535" max="11535" width="11.7109375" style="11" hidden="1"/>
    <col min="11536" max="11536" width="13.140625" style="11" hidden="1"/>
    <col min="11537" max="11780" width="9.140625" style="11" hidden="1"/>
    <col min="11781" max="11781" width="4.28515625" style="11" hidden="1"/>
    <col min="11782" max="11782" width="34.7109375" style="11" hidden="1"/>
    <col min="11783" max="11783" width="13.140625" style="11" hidden="1"/>
    <col min="11784" max="11784" width="6.7109375" style="11" hidden="1"/>
    <col min="11785" max="11785" width="10" style="11" hidden="1"/>
    <col min="11786" max="11786" width="11" style="11" hidden="1"/>
    <col min="11787" max="11787" width="4.5703125" style="11" hidden="1"/>
    <col min="11788" max="11788" width="9.7109375" style="11" hidden="1"/>
    <col min="11789" max="11789" width="13" style="11" hidden="1"/>
    <col min="11790" max="11790" width="12" style="11" hidden="1"/>
    <col min="11791" max="11791" width="11.7109375" style="11" hidden="1"/>
    <col min="11792" max="11792" width="13.140625" style="11" hidden="1"/>
    <col min="11793" max="12036" width="9.140625" style="11" hidden="1"/>
    <col min="12037" max="12037" width="4.28515625" style="11" hidden="1"/>
    <col min="12038" max="12038" width="34.7109375" style="11" hidden="1"/>
    <col min="12039" max="12039" width="13.140625" style="11" hidden="1"/>
    <col min="12040" max="12040" width="6.7109375" style="11" hidden="1"/>
    <col min="12041" max="12041" width="10" style="11" hidden="1"/>
    <col min="12042" max="12042" width="11" style="11" hidden="1"/>
    <col min="12043" max="12043" width="4.5703125" style="11" hidden="1"/>
    <col min="12044" max="12044" width="9.7109375" style="11" hidden="1"/>
    <col min="12045" max="12045" width="13" style="11" hidden="1"/>
    <col min="12046" max="12046" width="12" style="11" hidden="1"/>
    <col min="12047" max="12047" width="11.7109375" style="11" hidden="1"/>
    <col min="12048" max="12048" width="13.140625" style="11" hidden="1"/>
    <col min="12049" max="12292" width="9.140625" style="11" hidden="1"/>
    <col min="12293" max="12293" width="4.28515625" style="11" hidden="1"/>
    <col min="12294" max="12294" width="34.7109375" style="11" hidden="1"/>
    <col min="12295" max="12295" width="13.140625" style="11" hidden="1"/>
    <col min="12296" max="12296" width="6.7109375" style="11" hidden="1"/>
    <col min="12297" max="12297" width="10" style="11" hidden="1"/>
    <col min="12298" max="12298" width="11" style="11" hidden="1"/>
    <col min="12299" max="12299" width="4.5703125" style="11" hidden="1"/>
    <col min="12300" max="12300" width="9.7109375" style="11" hidden="1"/>
    <col min="12301" max="12301" width="13" style="11" hidden="1"/>
    <col min="12302" max="12302" width="12" style="11" hidden="1"/>
    <col min="12303" max="12303" width="11.7109375" style="11" hidden="1"/>
    <col min="12304" max="12304" width="13.140625" style="11" hidden="1"/>
    <col min="12305" max="12548" width="9.140625" style="11" hidden="1"/>
    <col min="12549" max="12549" width="4.28515625" style="11" hidden="1"/>
    <col min="12550" max="12550" width="34.7109375" style="11" hidden="1"/>
    <col min="12551" max="12551" width="13.140625" style="11" hidden="1"/>
    <col min="12552" max="12552" width="6.7109375" style="11" hidden="1"/>
    <col min="12553" max="12553" width="10" style="11" hidden="1"/>
    <col min="12554" max="12554" width="11" style="11" hidden="1"/>
    <col min="12555" max="12555" width="4.5703125" style="11" hidden="1"/>
    <col min="12556" max="12556" width="9.7109375" style="11" hidden="1"/>
    <col min="12557" max="12557" width="13" style="11" hidden="1"/>
    <col min="12558" max="12558" width="12" style="11" hidden="1"/>
    <col min="12559" max="12559" width="11.7109375" style="11" hidden="1"/>
    <col min="12560" max="12560" width="13.140625" style="11" hidden="1"/>
    <col min="12561" max="12804" width="9.140625" style="11" hidden="1"/>
    <col min="12805" max="12805" width="4.28515625" style="11" hidden="1"/>
    <col min="12806" max="12806" width="34.7109375" style="11" hidden="1"/>
    <col min="12807" max="12807" width="13.140625" style="11" hidden="1"/>
    <col min="12808" max="12808" width="6.7109375" style="11" hidden="1"/>
    <col min="12809" max="12809" width="10" style="11" hidden="1"/>
    <col min="12810" max="12810" width="11" style="11" hidden="1"/>
    <col min="12811" max="12811" width="4.5703125" style="11" hidden="1"/>
    <col min="12812" max="12812" width="9.7109375" style="11" hidden="1"/>
    <col min="12813" max="12813" width="13" style="11" hidden="1"/>
    <col min="12814" max="12814" width="12" style="11" hidden="1"/>
    <col min="12815" max="12815" width="11.7109375" style="11" hidden="1"/>
    <col min="12816" max="12816" width="13.140625" style="11" hidden="1"/>
    <col min="12817" max="13060" width="9.140625" style="11" hidden="1"/>
    <col min="13061" max="13061" width="4.28515625" style="11" hidden="1"/>
    <col min="13062" max="13062" width="34.7109375" style="11" hidden="1"/>
    <col min="13063" max="13063" width="13.140625" style="11" hidden="1"/>
    <col min="13064" max="13064" width="6.7109375" style="11" hidden="1"/>
    <col min="13065" max="13065" width="10" style="11" hidden="1"/>
    <col min="13066" max="13066" width="11" style="11" hidden="1"/>
    <col min="13067" max="13067" width="4.5703125" style="11" hidden="1"/>
    <col min="13068" max="13068" width="9.7109375" style="11" hidden="1"/>
    <col min="13069" max="13069" width="13" style="11" hidden="1"/>
    <col min="13070" max="13070" width="12" style="11" hidden="1"/>
    <col min="13071" max="13071" width="11.7109375" style="11" hidden="1"/>
    <col min="13072" max="13072" width="13.140625" style="11" hidden="1"/>
    <col min="13073" max="13316" width="9.140625" style="11" hidden="1"/>
    <col min="13317" max="13317" width="4.28515625" style="11" hidden="1"/>
    <col min="13318" max="13318" width="34.7109375" style="11" hidden="1"/>
    <col min="13319" max="13319" width="13.140625" style="11" hidden="1"/>
    <col min="13320" max="13320" width="6.7109375" style="11" hidden="1"/>
    <col min="13321" max="13321" width="10" style="11" hidden="1"/>
    <col min="13322" max="13322" width="11" style="11" hidden="1"/>
    <col min="13323" max="13323" width="4.5703125" style="11" hidden="1"/>
    <col min="13324" max="13324" width="9.7109375" style="11" hidden="1"/>
    <col min="13325" max="13325" width="13" style="11" hidden="1"/>
    <col min="13326" max="13326" width="12" style="11" hidden="1"/>
    <col min="13327" max="13327" width="11.7109375" style="11" hidden="1"/>
    <col min="13328" max="13328" width="13.140625" style="11" hidden="1"/>
    <col min="13329" max="13572" width="9.140625" style="11" hidden="1"/>
    <col min="13573" max="13573" width="4.28515625" style="11" hidden="1"/>
    <col min="13574" max="13574" width="34.7109375" style="11" hidden="1"/>
    <col min="13575" max="13575" width="13.140625" style="11" hidden="1"/>
    <col min="13576" max="13576" width="6.7109375" style="11" hidden="1"/>
    <col min="13577" max="13577" width="10" style="11" hidden="1"/>
    <col min="13578" max="13578" width="11" style="11" hidden="1"/>
    <col min="13579" max="13579" width="4.5703125" style="11" hidden="1"/>
    <col min="13580" max="13580" width="9.7109375" style="11" hidden="1"/>
    <col min="13581" max="13581" width="13" style="11" hidden="1"/>
    <col min="13582" max="13582" width="12" style="11" hidden="1"/>
    <col min="13583" max="13583" width="11.7109375" style="11" hidden="1"/>
    <col min="13584" max="13584" width="13.140625" style="11" hidden="1"/>
    <col min="13585" max="13828" width="9.140625" style="11" hidden="1"/>
    <col min="13829" max="13829" width="4.28515625" style="11" hidden="1"/>
    <col min="13830" max="13830" width="34.7109375" style="11" hidden="1"/>
    <col min="13831" max="13831" width="13.140625" style="11" hidden="1"/>
    <col min="13832" max="13832" width="6.7109375" style="11" hidden="1"/>
    <col min="13833" max="13833" width="10" style="11" hidden="1"/>
    <col min="13834" max="13834" width="11" style="11" hidden="1"/>
    <col min="13835" max="13835" width="4.5703125" style="11" hidden="1"/>
    <col min="13836" max="13836" width="9.7109375" style="11" hidden="1"/>
    <col min="13837" max="13837" width="13" style="11" hidden="1"/>
    <col min="13838" max="13838" width="12" style="11" hidden="1"/>
    <col min="13839" max="13839" width="11.7109375" style="11" hidden="1"/>
    <col min="13840" max="13840" width="13.140625" style="11" hidden="1"/>
    <col min="13841" max="14084" width="9.140625" style="11" hidden="1"/>
    <col min="14085" max="14085" width="4.28515625" style="11" hidden="1"/>
    <col min="14086" max="14086" width="34.7109375" style="11" hidden="1"/>
    <col min="14087" max="14087" width="13.140625" style="11" hidden="1"/>
    <col min="14088" max="14088" width="6.7109375" style="11" hidden="1"/>
    <col min="14089" max="14089" width="10" style="11" hidden="1"/>
    <col min="14090" max="14090" width="11" style="11" hidden="1"/>
    <col min="14091" max="14091" width="4.5703125" style="11" hidden="1"/>
    <col min="14092" max="14092" width="9.7109375" style="11" hidden="1"/>
    <col min="14093" max="14093" width="13" style="11" hidden="1"/>
    <col min="14094" max="14094" width="12" style="11" hidden="1"/>
    <col min="14095" max="14095" width="11.7109375" style="11" hidden="1"/>
    <col min="14096" max="14096" width="13.140625" style="11" hidden="1"/>
    <col min="14097" max="14340" width="9.140625" style="11" hidden="1"/>
    <col min="14341" max="14341" width="4.28515625" style="11" hidden="1"/>
    <col min="14342" max="14342" width="34.7109375" style="11" hidden="1"/>
    <col min="14343" max="14343" width="13.140625" style="11" hidden="1"/>
    <col min="14344" max="14344" width="6.7109375" style="11" hidden="1"/>
    <col min="14345" max="14345" width="10" style="11" hidden="1"/>
    <col min="14346" max="14346" width="11" style="11" hidden="1"/>
    <col min="14347" max="14347" width="4.5703125" style="11" hidden="1"/>
    <col min="14348" max="14348" width="9.7109375" style="11" hidden="1"/>
    <col min="14349" max="14349" width="13" style="11" hidden="1"/>
    <col min="14350" max="14350" width="12" style="11" hidden="1"/>
    <col min="14351" max="14351" width="11.7109375" style="11" hidden="1"/>
    <col min="14352" max="14352" width="13.140625" style="11" hidden="1"/>
    <col min="14353" max="14596" width="9.140625" style="11" hidden="1"/>
    <col min="14597" max="14597" width="4.28515625" style="11" hidden="1"/>
    <col min="14598" max="14598" width="34.7109375" style="11" hidden="1"/>
    <col min="14599" max="14599" width="13.140625" style="11" hidden="1"/>
    <col min="14600" max="14600" width="6.7109375" style="11" hidden="1"/>
    <col min="14601" max="14601" width="10" style="11" hidden="1"/>
    <col min="14602" max="14602" width="11" style="11" hidden="1"/>
    <col min="14603" max="14603" width="4.5703125" style="11" hidden="1"/>
    <col min="14604" max="14604" width="9.7109375" style="11" hidden="1"/>
    <col min="14605" max="14605" width="13" style="11" hidden="1"/>
    <col min="14606" max="14606" width="12" style="11" hidden="1"/>
    <col min="14607" max="14607" width="11.7109375" style="11" hidden="1"/>
    <col min="14608" max="14608" width="13.140625" style="11" hidden="1"/>
    <col min="14609" max="14852" width="9.140625" style="11" hidden="1"/>
    <col min="14853" max="14853" width="4.28515625" style="11" hidden="1"/>
    <col min="14854" max="14854" width="34.7109375" style="11" hidden="1"/>
    <col min="14855" max="14855" width="13.140625" style="11" hidden="1"/>
    <col min="14856" max="14856" width="6.7109375" style="11" hidden="1"/>
    <col min="14857" max="14857" width="10" style="11" hidden="1"/>
    <col min="14858" max="14858" width="11" style="11" hidden="1"/>
    <col min="14859" max="14859" width="4.5703125" style="11" hidden="1"/>
    <col min="14860" max="14860" width="9.7109375" style="11" hidden="1"/>
    <col min="14861" max="14861" width="13" style="11" hidden="1"/>
    <col min="14862" max="14862" width="12" style="11" hidden="1"/>
    <col min="14863" max="14863" width="11.7109375" style="11" hidden="1"/>
    <col min="14864" max="14864" width="13.140625" style="11" hidden="1"/>
    <col min="14865" max="15108" width="9.140625" style="11" hidden="1"/>
    <col min="15109" max="15109" width="4.28515625" style="11" hidden="1"/>
    <col min="15110" max="15110" width="34.7109375" style="11" hidden="1"/>
    <col min="15111" max="15111" width="13.140625" style="11" hidden="1"/>
    <col min="15112" max="15112" width="6.7109375" style="11" hidden="1"/>
    <col min="15113" max="15113" width="10" style="11" hidden="1"/>
    <col min="15114" max="15114" width="11" style="11" hidden="1"/>
    <col min="15115" max="15115" width="4.5703125" style="11" hidden="1"/>
    <col min="15116" max="15116" width="9.7109375" style="11" hidden="1"/>
    <col min="15117" max="15117" width="13" style="11" hidden="1"/>
    <col min="15118" max="15118" width="12" style="11" hidden="1"/>
    <col min="15119" max="15119" width="11.7109375" style="11" hidden="1"/>
    <col min="15120" max="15120" width="13.140625" style="11" hidden="1"/>
    <col min="15121" max="15364" width="9.140625" style="11" hidden="1"/>
    <col min="15365" max="15365" width="4.28515625" style="11" hidden="1"/>
    <col min="15366" max="15366" width="34.7109375" style="11" hidden="1"/>
    <col min="15367" max="15367" width="13.140625" style="11" hidden="1"/>
    <col min="15368" max="15368" width="6.7109375" style="11" hidden="1"/>
    <col min="15369" max="15369" width="10" style="11" hidden="1"/>
    <col min="15370" max="15370" width="11" style="11" hidden="1"/>
    <col min="15371" max="15371" width="4.5703125" style="11" hidden="1"/>
    <col min="15372" max="15372" width="9.7109375" style="11" hidden="1"/>
    <col min="15373" max="15373" width="13" style="11" hidden="1"/>
    <col min="15374" max="15374" width="12" style="11" hidden="1"/>
    <col min="15375" max="15375" width="11.7109375" style="11" hidden="1"/>
    <col min="15376" max="15376" width="13.140625" style="11" hidden="1"/>
    <col min="15377" max="15620" width="9.140625" style="11" hidden="1"/>
    <col min="15621" max="15621" width="4.28515625" style="11" hidden="1"/>
    <col min="15622" max="15622" width="34.7109375" style="11" hidden="1"/>
    <col min="15623" max="15623" width="13.140625" style="11" hidden="1"/>
    <col min="15624" max="15624" width="6.7109375" style="11" hidden="1"/>
    <col min="15625" max="15625" width="10" style="11" hidden="1"/>
    <col min="15626" max="15626" width="11" style="11" hidden="1"/>
    <col min="15627" max="15627" width="4.5703125" style="11" hidden="1"/>
    <col min="15628" max="15628" width="9.7109375" style="11" hidden="1"/>
    <col min="15629" max="15629" width="13" style="11" hidden="1"/>
    <col min="15630" max="15630" width="12" style="11" hidden="1"/>
    <col min="15631" max="15631" width="11.7109375" style="11" hidden="1"/>
    <col min="15632" max="15632" width="13.140625" style="11" hidden="1"/>
    <col min="15633" max="15876" width="9.140625" style="11" hidden="1"/>
    <col min="15877" max="15877" width="4.28515625" style="11" hidden="1"/>
    <col min="15878" max="15878" width="34.7109375" style="11" hidden="1"/>
    <col min="15879" max="15879" width="13.140625" style="11" hidden="1"/>
    <col min="15880" max="15880" width="6.7109375" style="11" hidden="1"/>
    <col min="15881" max="15881" width="10" style="11" hidden="1"/>
    <col min="15882" max="15882" width="11" style="11" hidden="1"/>
    <col min="15883" max="15883" width="4.5703125" style="11" hidden="1"/>
    <col min="15884" max="15884" width="9.7109375" style="11" hidden="1"/>
    <col min="15885" max="15885" width="13" style="11" hidden="1"/>
    <col min="15886" max="15886" width="12" style="11" hidden="1"/>
    <col min="15887" max="15887" width="11.7109375" style="11" hidden="1"/>
    <col min="15888" max="15888" width="13.140625" style="11" hidden="1"/>
    <col min="15889" max="16132" width="9.140625" style="11" hidden="1"/>
    <col min="16133" max="16133" width="4.28515625" style="11" hidden="1"/>
    <col min="16134" max="16134" width="34.7109375" style="11" hidden="1"/>
    <col min="16135" max="16135" width="13.140625" style="11" hidden="1"/>
    <col min="16136" max="16136" width="6.7109375" style="11" hidden="1"/>
    <col min="16137" max="16137" width="10" style="11" hidden="1"/>
    <col min="16138" max="16138" width="11" style="11" hidden="1"/>
    <col min="16139" max="16139" width="4.5703125" style="11" hidden="1"/>
    <col min="16140" max="16140" width="9.7109375" style="11" hidden="1"/>
    <col min="16141" max="16141" width="13" style="11" hidden="1"/>
    <col min="16142" max="16142" width="12" style="11" hidden="1"/>
    <col min="16143" max="16143" width="11.7109375" style="11" hidden="1"/>
    <col min="16144" max="16144" width="13.140625" style="11" hidden="1"/>
    <col min="16145" max="16145" width="12" style="11" hidden="1"/>
    <col min="16146" max="16146" width="11.7109375" style="11" hidden="1"/>
    <col min="16147" max="16148" width="13.140625" style="11" hidden="1"/>
    <col min="16149" max="16149" width="12" style="11" hidden="1"/>
    <col min="16150" max="16150" width="11.7109375" style="11" hidden="1"/>
    <col min="16151" max="16152" width="13.140625" style="11" hidden="1"/>
    <col min="16153" max="16384" width="9.140625" style="11" hidden="1"/>
  </cols>
  <sheetData>
    <row r="1" spans="1:17" ht="7.5" customHeight="1" x14ac:dyDescent="0.25">
      <c r="B1" s="1"/>
      <c r="C1" s="4"/>
      <c r="D1" s="1"/>
      <c r="E1" s="1"/>
      <c r="F1" s="1"/>
      <c r="G1" s="1"/>
      <c r="H1" s="3"/>
      <c r="I1" s="1"/>
      <c r="J1" s="1"/>
      <c r="K1" s="1"/>
      <c r="L1" s="5"/>
      <c r="M1" s="5"/>
      <c r="N1" s="5"/>
      <c r="O1" s="5"/>
    </row>
    <row r="2" spans="1:17" ht="21" customHeight="1" x14ac:dyDescent="0.25">
      <c r="B2" s="216" t="s">
        <v>1093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</row>
    <row r="3" spans="1:17" ht="7.5" customHeight="1" thickBot="1" x14ac:dyDescent="0.3">
      <c r="B3" s="1"/>
      <c r="C3" s="4"/>
      <c r="D3" s="1"/>
      <c r="E3" s="1"/>
      <c r="F3" s="1"/>
      <c r="G3" s="1"/>
      <c r="H3" s="3"/>
      <c r="I3" s="1"/>
      <c r="J3" s="1"/>
      <c r="K3" s="1"/>
      <c r="L3" s="5"/>
      <c r="M3" s="5"/>
      <c r="N3" s="5"/>
      <c r="O3" s="5"/>
    </row>
    <row r="4" spans="1:17" ht="30.75" customHeight="1" thickBot="1" x14ac:dyDescent="0.3">
      <c r="B4" s="125" t="s">
        <v>417</v>
      </c>
      <c r="C4" s="126" t="s">
        <v>418</v>
      </c>
      <c r="D4" s="125" t="s">
        <v>996</v>
      </c>
      <c r="E4" s="126" t="s">
        <v>419</v>
      </c>
      <c r="F4" s="125" t="s">
        <v>420</v>
      </c>
      <c r="G4" s="149" t="s">
        <v>1006</v>
      </c>
      <c r="H4" s="185" t="s">
        <v>572</v>
      </c>
      <c r="I4" s="127" t="s">
        <v>422</v>
      </c>
      <c r="J4" s="127" t="s">
        <v>423</v>
      </c>
      <c r="K4" s="154" t="s">
        <v>1001</v>
      </c>
      <c r="L4" s="129" t="s">
        <v>425</v>
      </c>
      <c r="M4" s="129" t="s">
        <v>3</v>
      </c>
      <c r="N4" s="129" t="s">
        <v>573</v>
      </c>
      <c r="O4" s="129" t="s">
        <v>574</v>
      </c>
    </row>
    <row r="5" spans="1:17" s="2" customFormat="1" ht="15.75" customHeight="1" x14ac:dyDescent="0.25">
      <c r="A5" s="76"/>
      <c r="B5" s="151" t="s">
        <v>743</v>
      </c>
      <c r="C5" s="152"/>
      <c r="D5" s="152"/>
      <c r="E5" s="152"/>
      <c r="F5" s="153"/>
      <c r="G5" s="147"/>
      <c r="H5" s="110" t="s">
        <v>427</v>
      </c>
      <c r="I5" s="245" t="s">
        <v>743</v>
      </c>
      <c r="J5" s="246"/>
      <c r="K5" s="51" t="s">
        <v>427</v>
      </c>
      <c r="L5" s="167"/>
      <c r="M5" s="168"/>
      <c r="N5" s="168"/>
      <c r="O5" s="169" t="s">
        <v>680</v>
      </c>
      <c r="P5" s="172"/>
      <c r="Q5" s="172"/>
    </row>
    <row r="6" spans="1:17" ht="22.5" customHeight="1" x14ac:dyDescent="0.25">
      <c r="B6" s="211">
        <v>1</v>
      </c>
      <c r="C6" s="202" t="s">
        <v>869</v>
      </c>
      <c r="D6" s="133"/>
      <c r="E6" s="211" t="s">
        <v>483</v>
      </c>
      <c r="F6" s="28" t="s">
        <v>191</v>
      </c>
      <c r="G6" s="211"/>
      <c r="H6" s="322">
        <v>1284</v>
      </c>
      <c r="I6" s="28" t="s">
        <v>672</v>
      </c>
      <c r="J6" s="28" t="s">
        <v>1</v>
      </c>
      <c r="K6" s="48">
        <v>628</v>
      </c>
      <c r="L6" s="52">
        <v>62797977.12500003</v>
      </c>
      <c r="M6" s="52">
        <v>46721801.298617885</v>
      </c>
      <c r="N6" s="52">
        <v>49537989.962683484</v>
      </c>
      <c r="O6" s="56">
        <f>SUM(L6:N6)</f>
        <v>159057768.3863014</v>
      </c>
    </row>
    <row r="7" spans="1:17" ht="22.5" customHeight="1" x14ac:dyDescent="0.25">
      <c r="B7" s="212"/>
      <c r="C7" s="203"/>
      <c r="D7" s="132"/>
      <c r="E7" s="212"/>
      <c r="F7" s="28" t="s">
        <v>192</v>
      </c>
      <c r="G7" s="212"/>
      <c r="H7" s="250"/>
      <c r="I7" s="28" t="s">
        <v>673</v>
      </c>
      <c r="J7" s="28" t="s">
        <v>10</v>
      </c>
      <c r="K7" s="29">
        <v>578</v>
      </c>
      <c r="L7" s="30">
        <v>57797393</v>
      </c>
      <c r="M7" s="30">
        <v>79206376.289131463</v>
      </c>
      <c r="N7" s="30">
        <v>48274952.01459457</v>
      </c>
      <c r="O7" s="56">
        <f t="shared" ref="O7:O30" si="0">SUM(L7:N7)</f>
        <v>185278721.30372602</v>
      </c>
    </row>
    <row r="8" spans="1:17" ht="27.75" customHeight="1" x14ac:dyDescent="0.25">
      <c r="B8" s="28">
        <v>2</v>
      </c>
      <c r="C8" s="35" t="s">
        <v>848</v>
      </c>
      <c r="D8" s="28"/>
      <c r="E8" s="28" t="s">
        <v>483</v>
      </c>
      <c r="F8" s="28" t="s">
        <v>669</v>
      </c>
      <c r="G8" s="28" t="s">
        <v>899</v>
      </c>
      <c r="H8" s="29">
        <v>558.1</v>
      </c>
      <c r="I8" s="28" t="s">
        <v>588</v>
      </c>
      <c r="J8" s="28" t="s">
        <v>10</v>
      </c>
      <c r="K8" s="29">
        <v>558</v>
      </c>
      <c r="L8" s="30">
        <v>14266055.377753429</v>
      </c>
      <c r="M8" s="30">
        <v>2216615.4844377972</v>
      </c>
      <c r="N8" s="30">
        <v>1266637.5155622025</v>
      </c>
      <c r="O8" s="56">
        <f t="shared" si="0"/>
        <v>17749308.377753429</v>
      </c>
    </row>
    <row r="9" spans="1:17" ht="28.5" customHeight="1" x14ac:dyDescent="0.25">
      <c r="B9" s="28">
        <v>3</v>
      </c>
      <c r="C9" s="35" t="s">
        <v>798</v>
      </c>
      <c r="D9" s="28"/>
      <c r="E9" s="28" t="s">
        <v>483</v>
      </c>
      <c r="F9" s="28" t="s">
        <v>670</v>
      </c>
      <c r="G9" s="28"/>
      <c r="H9" s="29">
        <v>550.82000000000005</v>
      </c>
      <c r="I9" s="28" t="s">
        <v>578</v>
      </c>
      <c r="J9" s="28" t="s">
        <v>1</v>
      </c>
      <c r="K9" s="29">
        <v>519.91999999999996</v>
      </c>
      <c r="L9" s="30">
        <v>0</v>
      </c>
      <c r="M9" s="30">
        <v>0</v>
      </c>
      <c r="N9" s="30">
        <v>0</v>
      </c>
      <c r="O9" s="56">
        <f t="shared" si="0"/>
        <v>0</v>
      </c>
    </row>
    <row r="10" spans="1:17" ht="22.5" customHeight="1" x14ac:dyDescent="0.25">
      <c r="B10" s="211">
        <v>4</v>
      </c>
      <c r="C10" s="202" t="s">
        <v>797</v>
      </c>
      <c r="D10" s="58"/>
      <c r="E10" s="211" t="s">
        <v>483</v>
      </c>
      <c r="F10" s="28" t="s">
        <v>193</v>
      </c>
      <c r="G10" s="211" t="s">
        <v>899</v>
      </c>
      <c r="H10" s="249">
        <v>2996</v>
      </c>
      <c r="I10" s="28" t="s">
        <v>662</v>
      </c>
      <c r="J10" s="28" t="s">
        <v>1</v>
      </c>
      <c r="K10" s="29">
        <v>1488.9</v>
      </c>
      <c r="L10" s="30">
        <v>74449705</v>
      </c>
      <c r="M10" s="30">
        <v>44693276.769063011</v>
      </c>
      <c r="N10" s="30">
        <v>8633510.8309369851</v>
      </c>
      <c r="O10" s="56">
        <f t="shared" si="0"/>
        <v>127776492.59999999</v>
      </c>
    </row>
    <row r="11" spans="1:17" ht="22.5" customHeight="1" x14ac:dyDescent="0.25">
      <c r="B11" s="214"/>
      <c r="C11" s="215"/>
      <c r="D11" s="133"/>
      <c r="E11" s="214"/>
      <c r="F11" s="28" t="s">
        <v>194</v>
      </c>
      <c r="G11" s="214"/>
      <c r="H11" s="322"/>
      <c r="I11" s="28" t="s">
        <v>641</v>
      </c>
      <c r="J11" s="28" t="s">
        <v>10</v>
      </c>
      <c r="K11" s="29">
        <v>303.98</v>
      </c>
      <c r="L11" s="30">
        <v>15198999.999999996</v>
      </c>
      <c r="M11" s="30">
        <v>10115154.928170763</v>
      </c>
      <c r="N11" s="30">
        <v>5876324.8526511537</v>
      </c>
      <c r="O11" s="56">
        <f t="shared" si="0"/>
        <v>31190479.780821912</v>
      </c>
    </row>
    <row r="12" spans="1:17" ht="22.5" customHeight="1" x14ac:dyDescent="0.25">
      <c r="A12" s="76"/>
      <c r="B12" s="212"/>
      <c r="C12" s="203"/>
      <c r="D12" s="132"/>
      <c r="E12" s="212"/>
      <c r="F12" s="28" t="s">
        <v>195</v>
      </c>
      <c r="G12" s="212"/>
      <c r="H12" s="250"/>
      <c r="I12" s="28" t="s">
        <v>544</v>
      </c>
      <c r="J12" s="28" t="s">
        <v>186</v>
      </c>
      <c r="K12" s="29">
        <v>1203.1099999999999</v>
      </c>
      <c r="L12" s="30">
        <v>60155599.999999978</v>
      </c>
      <c r="M12" s="30">
        <v>41830571.467255704</v>
      </c>
      <c r="N12" s="30">
        <v>24867115.014936082</v>
      </c>
      <c r="O12" s="56">
        <f t="shared" si="0"/>
        <v>126853286.48219177</v>
      </c>
      <c r="P12" s="172"/>
      <c r="Q12" s="172"/>
    </row>
    <row r="13" spans="1:17" ht="36.75" customHeight="1" x14ac:dyDescent="0.25">
      <c r="B13" s="28">
        <v>5</v>
      </c>
      <c r="C13" s="35" t="s">
        <v>870</v>
      </c>
      <c r="D13" s="28"/>
      <c r="E13" s="28" t="s">
        <v>483</v>
      </c>
      <c r="F13" s="28" t="s">
        <v>197</v>
      </c>
      <c r="G13" s="28"/>
      <c r="H13" s="29">
        <v>667.6</v>
      </c>
      <c r="I13" s="28" t="s">
        <v>7</v>
      </c>
      <c r="J13" s="28" t="s">
        <v>1</v>
      </c>
      <c r="K13" s="29">
        <v>667.6</v>
      </c>
      <c r="L13" s="30">
        <v>66760000.000000015</v>
      </c>
      <c r="M13" s="30">
        <v>49720034.030224055</v>
      </c>
      <c r="N13" s="30">
        <v>28714400.106762245</v>
      </c>
      <c r="O13" s="56">
        <f t="shared" si="0"/>
        <v>145194434.13698632</v>
      </c>
    </row>
    <row r="14" spans="1:17" ht="26.25" customHeight="1" x14ac:dyDescent="0.25">
      <c r="B14" s="28">
        <v>6</v>
      </c>
      <c r="C14" s="35" t="s">
        <v>871</v>
      </c>
      <c r="D14" s="28"/>
      <c r="E14" s="28" t="s">
        <v>483</v>
      </c>
      <c r="F14" s="28" t="s">
        <v>198</v>
      </c>
      <c r="G14" s="28"/>
      <c r="H14" s="29">
        <v>2126.13</v>
      </c>
      <c r="I14" s="31" t="s">
        <v>701</v>
      </c>
      <c r="J14" s="28" t="s">
        <v>1</v>
      </c>
      <c r="K14" s="29">
        <v>2126.13</v>
      </c>
      <c r="L14" s="30">
        <v>0.43407534062862396</v>
      </c>
      <c r="M14" s="30">
        <v>-2.2228561251130825E-2</v>
      </c>
      <c r="N14" s="30">
        <v>2.2228561251130825E-2</v>
      </c>
      <c r="O14" s="56">
        <f t="shared" si="0"/>
        <v>0.43407534062862396</v>
      </c>
    </row>
    <row r="15" spans="1:17" ht="22.5" customHeight="1" x14ac:dyDescent="0.25">
      <c r="B15" s="211">
        <v>7</v>
      </c>
      <c r="C15" s="202" t="s">
        <v>872</v>
      </c>
      <c r="D15" s="58"/>
      <c r="E15" s="211" t="s">
        <v>483</v>
      </c>
      <c r="F15" s="28" t="s">
        <v>199</v>
      </c>
      <c r="G15" s="211"/>
      <c r="H15" s="249">
        <v>2403.5500000000002</v>
      </c>
      <c r="I15" s="28" t="s">
        <v>121</v>
      </c>
      <c r="J15" s="28" t="s">
        <v>1</v>
      </c>
      <c r="K15" s="29">
        <v>1201.78</v>
      </c>
      <c r="L15" s="30">
        <v>0</v>
      </c>
      <c r="M15" s="30">
        <v>0</v>
      </c>
      <c r="N15" s="30">
        <v>0</v>
      </c>
      <c r="O15" s="56">
        <f>SUM(L15:N15)</f>
        <v>0</v>
      </c>
    </row>
    <row r="16" spans="1:17" ht="22.5" customHeight="1" x14ac:dyDescent="0.25">
      <c r="B16" s="212"/>
      <c r="C16" s="203"/>
      <c r="D16" s="132"/>
      <c r="E16" s="212"/>
      <c r="F16" s="28" t="s">
        <v>200</v>
      </c>
      <c r="G16" s="212"/>
      <c r="H16" s="250"/>
      <c r="I16" s="28" t="s">
        <v>675</v>
      </c>
      <c r="J16" s="28" t="s">
        <v>10</v>
      </c>
      <c r="K16" s="29">
        <v>1201.77</v>
      </c>
      <c r="L16" s="30">
        <v>0</v>
      </c>
      <c r="M16" s="30">
        <v>0</v>
      </c>
      <c r="N16" s="30">
        <v>0</v>
      </c>
      <c r="O16" s="56">
        <f>SUM(L16:N16)</f>
        <v>0</v>
      </c>
    </row>
    <row r="17" spans="1:17" ht="26.25" customHeight="1" x14ac:dyDescent="0.25">
      <c r="B17" s="28">
        <v>8</v>
      </c>
      <c r="C17" s="53" t="s">
        <v>873</v>
      </c>
      <c r="D17" s="28"/>
      <c r="E17" s="53" t="s">
        <v>483</v>
      </c>
      <c r="F17" s="28" t="s">
        <v>201</v>
      </c>
      <c r="G17" s="28" t="s">
        <v>899</v>
      </c>
      <c r="H17" s="29">
        <v>2329.5700000000002</v>
      </c>
      <c r="I17" s="28" t="s">
        <v>121</v>
      </c>
      <c r="J17" s="28" t="s">
        <v>1</v>
      </c>
      <c r="K17" s="29">
        <v>2329.5700000000002</v>
      </c>
      <c r="L17" s="30">
        <v>232957000</v>
      </c>
      <c r="M17" s="30">
        <v>92701559.898349404</v>
      </c>
      <c r="N17" s="30">
        <v>57351183.629047848</v>
      </c>
      <c r="O17" s="56">
        <f t="shared" si="0"/>
        <v>383009743.52739727</v>
      </c>
    </row>
    <row r="18" spans="1:17" ht="45" x14ac:dyDescent="0.25">
      <c r="A18" s="76"/>
      <c r="B18" s="28">
        <v>9</v>
      </c>
      <c r="C18" s="53" t="s">
        <v>874</v>
      </c>
      <c r="D18" s="28"/>
      <c r="E18" s="53" t="s">
        <v>483</v>
      </c>
      <c r="F18" s="28" t="s">
        <v>202</v>
      </c>
      <c r="G18" s="28"/>
      <c r="H18" s="29">
        <v>1290.78</v>
      </c>
      <c r="I18" s="28" t="s">
        <v>676</v>
      </c>
      <c r="J18" s="28" t="s">
        <v>1</v>
      </c>
      <c r="K18" s="29">
        <v>1290.78</v>
      </c>
      <c r="L18" s="30">
        <v>0</v>
      </c>
      <c r="M18" s="30">
        <v>0</v>
      </c>
      <c r="N18" s="30">
        <v>0</v>
      </c>
      <c r="O18" s="56">
        <f>SUM(L18:N18)</f>
        <v>0</v>
      </c>
    </row>
    <row r="19" spans="1:17" ht="27.75" customHeight="1" x14ac:dyDescent="0.25">
      <c r="B19" s="28">
        <v>10</v>
      </c>
      <c r="C19" s="35" t="s">
        <v>775</v>
      </c>
      <c r="D19" s="28"/>
      <c r="E19" s="28" t="s">
        <v>483</v>
      </c>
      <c r="F19" s="28" t="s">
        <v>203</v>
      </c>
      <c r="G19" s="28"/>
      <c r="H19" s="29">
        <v>1361.07</v>
      </c>
      <c r="I19" s="28" t="s">
        <v>676</v>
      </c>
      <c r="J19" s="28" t="s">
        <v>1</v>
      </c>
      <c r="K19" s="29">
        <v>1361.07</v>
      </c>
      <c r="L19" s="30">
        <v>0</v>
      </c>
      <c r="M19" s="30">
        <v>0</v>
      </c>
      <c r="N19" s="30">
        <v>0</v>
      </c>
      <c r="O19" s="56">
        <f>SUM(L19:N19)</f>
        <v>0</v>
      </c>
    </row>
    <row r="20" spans="1:17" ht="27" customHeight="1" x14ac:dyDescent="0.25">
      <c r="B20" s="28">
        <v>11</v>
      </c>
      <c r="C20" s="35" t="s">
        <v>875</v>
      </c>
      <c r="D20" s="28">
        <v>65601</v>
      </c>
      <c r="E20" s="28" t="s">
        <v>483</v>
      </c>
      <c r="F20" s="28" t="s">
        <v>204</v>
      </c>
      <c r="G20" s="28" t="s">
        <v>899</v>
      </c>
      <c r="H20" s="29">
        <v>1076.74</v>
      </c>
      <c r="I20" s="28" t="s">
        <v>677</v>
      </c>
      <c r="J20" s="28" t="s">
        <v>1</v>
      </c>
      <c r="K20" s="29">
        <v>1076.74</v>
      </c>
      <c r="L20" s="30">
        <v>0.47602739743888378</v>
      </c>
      <c r="M20" s="30">
        <v>-1.8118783939782886E-2</v>
      </c>
      <c r="N20" s="30">
        <v>1.8118783939782886E-2</v>
      </c>
      <c r="O20" s="56">
        <f>SUM(L20:N20)</f>
        <v>0.47602739743888378</v>
      </c>
    </row>
    <row r="21" spans="1:17" ht="27" customHeight="1" x14ac:dyDescent="0.25">
      <c r="B21" s="28">
        <v>12</v>
      </c>
      <c r="C21" s="35" t="s">
        <v>876</v>
      </c>
      <c r="D21" s="28"/>
      <c r="E21" s="28" t="s">
        <v>483</v>
      </c>
      <c r="F21" s="28" t="s">
        <v>208</v>
      </c>
      <c r="G21" s="28" t="s">
        <v>899</v>
      </c>
      <c r="H21" s="29">
        <v>1901.12</v>
      </c>
      <c r="I21" s="31" t="s">
        <v>702</v>
      </c>
      <c r="J21" s="28" t="s">
        <v>1</v>
      </c>
      <c r="K21" s="29">
        <v>1901.12</v>
      </c>
      <c r="L21" s="30">
        <v>94955068.493150681</v>
      </c>
      <c r="M21" s="30">
        <v>276410.1274160255</v>
      </c>
      <c r="N21" s="30">
        <v>260150.87258397447</v>
      </c>
      <c r="O21" s="56">
        <f t="shared" si="0"/>
        <v>95491629.493150681</v>
      </c>
    </row>
    <row r="22" spans="1:17" ht="39" customHeight="1" x14ac:dyDescent="0.25">
      <c r="B22" s="28">
        <v>13</v>
      </c>
      <c r="C22" s="35" t="s">
        <v>877</v>
      </c>
      <c r="D22" s="28"/>
      <c r="E22" s="28" t="s">
        <v>483</v>
      </c>
      <c r="F22" s="28" t="s">
        <v>212</v>
      </c>
      <c r="G22" s="28" t="s">
        <v>899</v>
      </c>
      <c r="H22" s="29">
        <v>1274.1500000000001</v>
      </c>
      <c r="I22" s="31" t="s">
        <v>703</v>
      </c>
      <c r="J22" s="28" t="s">
        <v>1</v>
      </c>
      <c r="K22" s="29">
        <v>1274.1500000000001</v>
      </c>
      <c r="L22" s="30">
        <v>0.26797945238649845</v>
      </c>
      <c r="M22" s="30">
        <v>-4.7259334989198263E-3</v>
      </c>
      <c r="N22" s="30">
        <v>4.7259334989198263E-3</v>
      </c>
      <c r="O22" s="56">
        <f t="shared" si="0"/>
        <v>0.26797945238649845</v>
      </c>
    </row>
    <row r="23" spans="1:17" ht="22.5" customHeight="1" x14ac:dyDescent="0.25">
      <c r="A23" s="75" t="s">
        <v>758</v>
      </c>
      <c r="B23" s="211">
        <v>14</v>
      </c>
      <c r="C23" s="202" t="s">
        <v>878</v>
      </c>
      <c r="D23" s="58"/>
      <c r="E23" s="211" t="s">
        <v>483</v>
      </c>
      <c r="F23" s="28" t="s">
        <v>728</v>
      </c>
      <c r="G23" s="211" t="s">
        <v>899</v>
      </c>
      <c r="H23" s="249">
        <v>1035.6099999999999</v>
      </c>
      <c r="I23" s="31" t="s">
        <v>692</v>
      </c>
      <c r="J23" s="28" t="s">
        <v>1</v>
      </c>
      <c r="K23" s="29">
        <v>517.79999999999995</v>
      </c>
      <c r="L23" s="30">
        <v>0</v>
      </c>
      <c r="M23" s="30">
        <v>0</v>
      </c>
      <c r="N23" s="30">
        <v>0</v>
      </c>
      <c r="O23" s="56">
        <f t="shared" si="0"/>
        <v>0</v>
      </c>
    </row>
    <row r="24" spans="1:17" ht="22.5" customHeight="1" x14ac:dyDescent="0.25">
      <c r="A24" s="76" t="s">
        <v>759</v>
      </c>
      <c r="B24" s="214"/>
      <c r="C24" s="215"/>
      <c r="D24" s="133"/>
      <c r="E24" s="214"/>
      <c r="F24" s="28" t="s">
        <v>729</v>
      </c>
      <c r="G24" s="214"/>
      <c r="H24" s="322"/>
      <c r="I24" s="31" t="s">
        <v>704</v>
      </c>
      <c r="J24" s="28" t="s">
        <v>10</v>
      </c>
      <c r="K24" s="29">
        <v>419.44</v>
      </c>
      <c r="L24" s="30">
        <v>0</v>
      </c>
      <c r="M24" s="30">
        <v>-4.7689968102598845E-3</v>
      </c>
      <c r="N24" s="30">
        <v>4.7689968102598845E-3</v>
      </c>
      <c r="O24" s="56">
        <f t="shared" si="0"/>
        <v>0</v>
      </c>
      <c r="P24" s="172"/>
      <c r="Q24" s="172"/>
    </row>
    <row r="25" spans="1:17" ht="22.5" customHeight="1" x14ac:dyDescent="0.25">
      <c r="A25" s="75" t="s">
        <v>760</v>
      </c>
      <c r="B25" s="212"/>
      <c r="C25" s="203"/>
      <c r="D25" s="132"/>
      <c r="E25" s="212"/>
      <c r="F25" s="28" t="s">
        <v>730</v>
      </c>
      <c r="G25" s="212"/>
      <c r="H25" s="250"/>
      <c r="I25" s="31" t="s">
        <v>705</v>
      </c>
      <c r="J25" s="28" t="s">
        <v>186</v>
      </c>
      <c r="K25" s="29">
        <v>98.37</v>
      </c>
      <c r="L25" s="30">
        <v>0</v>
      </c>
      <c r="M25" s="30">
        <v>-2.970507517518246E-2</v>
      </c>
      <c r="N25" s="30">
        <v>2.970507517518246E-2</v>
      </c>
      <c r="O25" s="56">
        <f t="shared" si="0"/>
        <v>0</v>
      </c>
    </row>
    <row r="26" spans="1:17" ht="37.5" customHeight="1" x14ac:dyDescent="0.25">
      <c r="A26" s="75" t="s">
        <v>763</v>
      </c>
      <c r="B26" s="28">
        <v>15</v>
      </c>
      <c r="C26" s="35" t="s">
        <v>879</v>
      </c>
      <c r="D26" s="28">
        <v>46301</v>
      </c>
      <c r="E26" s="28" t="s">
        <v>483</v>
      </c>
      <c r="F26" s="28" t="s">
        <v>731</v>
      </c>
      <c r="G26" s="28" t="s">
        <v>899</v>
      </c>
      <c r="H26" s="29">
        <v>3782.08</v>
      </c>
      <c r="I26" s="31" t="s">
        <v>706</v>
      </c>
      <c r="J26" s="28" t="s">
        <v>1</v>
      </c>
      <c r="K26" s="29">
        <v>3782.08</v>
      </c>
      <c r="L26" s="30">
        <v>0</v>
      </c>
      <c r="M26" s="30">
        <v>0</v>
      </c>
      <c r="N26" s="30">
        <v>0</v>
      </c>
      <c r="O26" s="56">
        <f t="shared" si="0"/>
        <v>0</v>
      </c>
    </row>
    <row r="27" spans="1:17" ht="24" customHeight="1" x14ac:dyDescent="0.25">
      <c r="A27" s="75" t="s">
        <v>768</v>
      </c>
      <c r="B27" s="211">
        <v>16</v>
      </c>
      <c r="C27" s="211" t="s">
        <v>880</v>
      </c>
      <c r="D27" s="211" t="s">
        <v>1018</v>
      </c>
      <c r="E27" s="273" t="s">
        <v>668</v>
      </c>
      <c r="F27" s="28" t="s">
        <v>732</v>
      </c>
      <c r="G27" s="211" t="s">
        <v>899</v>
      </c>
      <c r="H27" s="249">
        <v>1390.46</v>
      </c>
      <c r="I27" s="31" t="s">
        <v>1050</v>
      </c>
      <c r="J27" s="28" t="s">
        <v>1</v>
      </c>
      <c r="K27" s="29">
        <v>900</v>
      </c>
      <c r="L27" s="30">
        <v>0</v>
      </c>
      <c r="M27" s="30">
        <v>-2.1107149552809048E-3</v>
      </c>
      <c r="N27" s="30">
        <v>2.1107149552809048E-3</v>
      </c>
      <c r="O27" s="56">
        <f t="shared" si="0"/>
        <v>0</v>
      </c>
    </row>
    <row r="28" spans="1:17" ht="24" customHeight="1" x14ac:dyDescent="0.25">
      <c r="A28" s="75" t="s">
        <v>769</v>
      </c>
      <c r="B28" s="214"/>
      <c r="C28" s="214"/>
      <c r="D28" s="214"/>
      <c r="E28" s="274"/>
      <c r="F28" s="28" t="s">
        <v>733</v>
      </c>
      <c r="G28" s="214"/>
      <c r="H28" s="322"/>
      <c r="I28" s="31" t="s">
        <v>1051</v>
      </c>
      <c r="J28" s="28" t="s">
        <v>10</v>
      </c>
      <c r="K28" s="29">
        <v>293.62</v>
      </c>
      <c r="L28" s="30">
        <v>0</v>
      </c>
      <c r="M28" s="30">
        <v>-2.3280796396609856E-2</v>
      </c>
      <c r="N28" s="30">
        <v>2.3280796396609856E-2</v>
      </c>
      <c r="O28" s="56">
        <f t="shared" si="0"/>
        <v>0</v>
      </c>
    </row>
    <row r="29" spans="1:17" ht="24" customHeight="1" x14ac:dyDescent="0.25">
      <c r="A29" s="75" t="s">
        <v>770</v>
      </c>
      <c r="B29" s="212"/>
      <c r="C29" s="212"/>
      <c r="D29" s="212"/>
      <c r="E29" s="275"/>
      <c r="F29" s="32" t="s">
        <v>734</v>
      </c>
      <c r="G29" s="212"/>
      <c r="H29" s="250"/>
      <c r="I29" s="32" t="s">
        <v>1052</v>
      </c>
      <c r="J29" s="32" t="s">
        <v>186</v>
      </c>
      <c r="K29" s="33">
        <v>196.84</v>
      </c>
      <c r="L29" s="30">
        <v>0</v>
      </c>
      <c r="M29" s="30">
        <v>0</v>
      </c>
      <c r="N29" s="30">
        <v>0</v>
      </c>
      <c r="O29" s="56">
        <f t="shared" si="0"/>
        <v>0</v>
      </c>
    </row>
    <row r="30" spans="1:17" ht="27" customHeight="1" x14ac:dyDescent="0.25">
      <c r="A30" s="75" t="s">
        <v>771</v>
      </c>
      <c r="B30" s="192">
        <v>17</v>
      </c>
      <c r="C30" s="279" t="s">
        <v>881</v>
      </c>
      <c r="D30" s="32"/>
      <c r="E30" s="273" t="s">
        <v>668</v>
      </c>
      <c r="F30" s="32" t="s">
        <v>57</v>
      </c>
      <c r="G30" s="32"/>
      <c r="H30" s="33">
        <v>900.3</v>
      </c>
      <c r="I30" s="32" t="s">
        <v>1059</v>
      </c>
      <c r="J30" s="32" t="s">
        <v>1</v>
      </c>
      <c r="K30" s="33">
        <v>900.3</v>
      </c>
      <c r="L30" s="30">
        <v>34867362.77739726</v>
      </c>
      <c r="M30" s="30">
        <v>2409232.0987367234</v>
      </c>
      <c r="N30" s="30">
        <v>903869.52455094771</v>
      </c>
      <c r="O30" s="56">
        <f t="shared" si="0"/>
        <v>38180464.40068493</v>
      </c>
    </row>
    <row r="31" spans="1:17" ht="27" customHeight="1" x14ac:dyDescent="0.25">
      <c r="A31" s="75" t="s">
        <v>771</v>
      </c>
      <c r="B31" s="194"/>
      <c r="C31" s="281"/>
      <c r="D31" s="32"/>
      <c r="E31" s="275"/>
      <c r="F31" s="32" t="s">
        <v>772</v>
      </c>
      <c r="G31" s="32"/>
      <c r="H31" s="33">
        <v>900.3</v>
      </c>
      <c r="I31" s="32" t="s">
        <v>1059</v>
      </c>
      <c r="J31" s="32" t="s">
        <v>1</v>
      </c>
      <c r="K31" s="33">
        <v>900.3</v>
      </c>
      <c r="L31" s="30">
        <v>45014800</v>
      </c>
      <c r="M31" s="30">
        <v>5207876.9350298373</v>
      </c>
      <c r="N31" s="30">
        <v>1602233.4786687933</v>
      </c>
      <c r="O31" s="56">
        <f>SUM(L31:N31)</f>
        <v>51824910.413698629</v>
      </c>
    </row>
    <row r="32" spans="1:17" ht="39" customHeight="1" x14ac:dyDescent="0.25">
      <c r="A32" s="75" t="s">
        <v>1053</v>
      </c>
      <c r="B32" s="19">
        <v>18</v>
      </c>
      <c r="C32" s="161" t="s">
        <v>1080</v>
      </c>
      <c r="D32" s="33"/>
      <c r="E32" s="32" t="s">
        <v>668</v>
      </c>
      <c r="F32" s="33" t="s">
        <v>1054</v>
      </c>
      <c r="G32" s="33"/>
      <c r="H32" s="33">
        <v>1590.08</v>
      </c>
      <c r="I32" s="32" t="s">
        <v>1058</v>
      </c>
      <c r="J32" s="32" t="s">
        <v>1</v>
      </c>
      <c r="K32" s="33">
        <v>1590.08</v>
      </c>
      <c r="L32" s="30">
        <v>0</v>
      </c>
      <c r="M32" s="30">
        <v>0</v>
      </c>
      <c r="N32" s="30">
        <v>0</v>
      </c>
      <c r="O32" s="56">
        <f>SUM(L32:N32)</f>
        <v>0</v>
      </c>
    </row>
    <row r="33" spans="1:17" ht="26.25" customHeight="1" x14ac:dyDescent="0.25">
      <c r="A33" s="75" t="s">
        <v>1055</v>
      </c>
      <c r="B33" s="192">
        <v>19</v>
      </c>
      <c r="C33" s="279" t="s">
        <v>1079</v>
      </c>
      <c r="D33" s="33"/>
      <c r="E33" s="32" t="s">
        <v>668</v>
      </c>
      <c r="F33" s="33" t="s">
        <v>1046</v>
      </c>
      <c r="G33" s="33"/>
      <c r="H33" s="33">
        <v>2233.79</v>
      </c>
      <c r="I33" s="32" t="s">
        <v>1061</v>
      </c>
      <c r="J33" s="32" t="s">
        <v>1</v>
      </c>
      <c r="K33" s="33">
        <v>2233.79</v>
      </c>
      <c r="L33" s="30">
        <v>0</v>
      </c>
      <c r="M33" s="30">
        <v>0</v>
      </c>
      <c r="N33" s="30">
        <v>0</v>
      </c>
      <c r="O33" s="56">
        <f>SUM(L33:N33)</f>
        <v>0</v>
      </c>
    </row>
    <row r="34" spans="1:17" ht="26.25" customHeight="1" x14ac:dyDescent="0.25">
      <c r="A34" s="75" t="s">
        <v>1056</v>
      </c>
      <c r="B34" s="194"/>
      <c r="C34" s="281"/>
      <c r="D34" s="33"/>
      <c r="E34" s="32" t="s">
        <v>668</v>
      </c>
      <c r="F34" s="33" t="s">
        <v>1057</v>
      </c>
      <c r="G34" s="33"/>
      <c r="H34" s="33">
        <v>45.96</v>
      </c>
      <c r="I34" s="32" t="s">
        <v>1060</v>
      </c>
      <c r="J34" s="32" t="s">
        <v>1</v>
      </c>
      <c r="K34" s="33">
        <v>45.96</v>
      </c>
      <c r="L34" s="30">
        <v>0</v>
      </c>
      <c r="M34" s="30">
        <v>0</v>
      </c>
      <c r="N34" s="30">
        <v>0</v>
      </c>
      <c r="O34" s="56">
        <f>SUM(L34:N34)</f>
        <v>0</v>
      </c>
    </row>
    <row r="35" spans="1:17" s="1" customFormat="1" ht="12" thickBot="1" x14ac:dyDescent="0.3">
      <c r="A35" s="75"/>
      <c r="C35" s="4"/>
      <c r="H35" s="3"/>
      <c r="I35" s="3"/>
      <c r="J35" s="3"/>
      <c r="K35" s="3"/>
      <c r="L35" s="5"/>
      <c r="M35" s="5"/>
      <c r="N35" s="5"/>
      <c r="O35" s="5"/>
      <c r="P35" s="171"/>
      <c r="Q35" s="171"/>
    </row>
    <row r="36" spans="1:17" s="2" customFormat="1" ht="22.5" customHeight="1" thickBot="1" x14ac:dyDescent="0.3">
      <c r="A36" s="76"/>
      <c r="C36" s="2">
        <v>19</v>
      </c>
      <c r="D36" s="1"/>
      <c r="E36" s="315" t="s">
        <v>668</v>
      </c>
      <c r="F36" s="316"/>
      <c r="G36" s="59" t="s">
        <v>905</v>
      </c>
      <c r="H36" s="319" t="s">
        <v>4</v>
      </c>
      <c r="I36" s="320"/>
      <c r="J36" s="321"/>
      <c r="K36" s="59" t="s">
        <v>905</v>
      </c>
      <c r="L36" s="84">
        <f>SUM(L6:L35)</f>
        <v>759219962.95138371</v>
      </c>
      <c r="M36" s="84">
        <f>SUM(M6:M35)</f>
        <v>375098909.22149384</v>
      </c>
      <c r="N36" s="84">
        <f>SUM(N6:N35)</f>
        <v>227288367.90791714</v>
      </c>
      <c r="O36" s="84">
        <f>SUM(O6:O35)</f>
        <v>1361607240.0807946</v>
      </c>
      <c r="P36" s="188">
        <f>SUM(L36:N36)</f>
        <v>1361607240.0807948</v>
      </c>
      <c r="Q36" s="189" t="b">
        <f>O36=P36</f>
        <v>1</v>
      </c>
    </row>
    <row r="37" spans="1:17" s="1" customFormat="1" x14ac:dyDescent="0.25">
      <c r="A37" s="75"/>
      <c r="C37" s="4" t="s">
        <v>1111</v>
      </c>
      <c r="H37" s="3"/>
      <c r="I37" s="3"/>
      <c r="J37" s="3"/>
      <c r="K37" s="3"/>
      <c r="L37" s="5"/>
      <c r="M37" s="78">
        <f>SUM(M36:N36)</f>
        <v>602387277.12941098</v>
      </c>
      <c r="N37" s="5"/>
      <c r="O37" s="5"/>
      <c r="P37" s="171"/>
      <c r="Q37" s="171"/>
    </row>
    <row r="38" spans="1:17" s="1" customFormat="1" x14ac:dyDescent="0.25">
      <c r="A38" s="75"/>
      <c r="C38" s="4"/>
      <c r="H38" s="3"/>
      <c r="I38" s="3"/>
      <c r="J38" s="3"/>
      <c r="K38" s="3"/>
      <c r="L38" s="5"/>
      <c r="M38" s="5"/>
      <c r="N38" s="5"/>
      <c r="O38" s="5"/>
      <c r="P38" s="171"/>
      <c r="Q38" s="171"/>
    </row>
    <row r="39" spans="1:17" s="1" customFormat="1" x14ac:dyDescent="0.25">
      <c r="A39" s="75"/>
      <c r="C39" s="4"/>
      <c r="H39" s="3"/>
      <c r="I39" s="3"/>
      <c r="J39" s="3"/>
      <c r="K39" s="3"/>
      <c r="L39" s="5"/>
      <c r="M39" s="5"/>
      <c r="N39" s="5"/>
      <c r="O39" s="5"/>
      <c r="P39" s="171"/>
      <c r="Q39" s="171"/>
    </row>
    <row r="40" spans="1:17" s="1" customFormat="1" ht="12" thickBot="1" x14ac:dyDescent="0.3">
      <c r="A40" s="75"/>
      <c r="C40" s="4"/>
      <c r="H40" s="3"/>
      <c r="I40" s="3"/>
      <c r="J40" s="3"/>
      <c r="K40" s="3"/>
      <c r="L40" s="5"/>
      <c r="M40" s="5"/>
      <c r="N40" s="5"/>
      <c r="O40" s="5"/>
      <c r="P40" s="171"/>
      <c r="Q40" s="171"/>
    </row>
    <row r="41" spans="1:17" ht="30.75" customHeight="1" thickBot="1" x14ac:dyDescent="0.3">
      <c r="B41" s="125" t="s">
        <v>417</v>
      </c>
      <c r="C41" s="126" t="s">
        <v>418</v>
      </c>
      <c r="D41" s="125" t="s">
        <v>996</v>
      </c>
      <c r="E41" s="126" t="s">
        <v>419</v>
      </c>
      <c r="F41" s="125" t="s">
        <v>420</v>
      </c>
      <c r="G41" s="149" t="s">
        <v>1006</v>
      </c>
      <c r="H41" s="127" t="s">
        <v>572</v>
      </c>
      <c r="I41" s="127" t="s">
        <v>422</v>
      </c>
      <c r="J41" s="127" t="s">
        <v>423</v>
      </c>
      <c r="K41" s="154" t="s">
        <v>1001</v>
      </c>
      <c r="L41" s="129" t="s">
        <v>425</v>
      </c>
      <c r="M41" s="129" t="s">
        <v>3</v>
      </c>
      <c r="N41" s="129" t="s">
        <v>573</v>
      </c>
      <c r="O41" s="129" t="s">
        <v>574</v>
      </c>
    </row>
    <row r="42" spans="1:17" s="2" customFormat="1" ht="15.75" customHeight="1" x14ac:dyDescent="0.25">
      <c r="A42" s="76"/>
      <c r="B42" s="151" t="s">
        <v>743</v>
      </c>
      <c r="C42" s="152"/>
      <c r="D42" s="152"/>
      <c r="E42" s="152"/>
      <c r="F42" s="153"/>
      <c r="G42" s="147"/>
      <c r="H42" s="110" t="s">
        <v>427</v>
      </c>
      <c r="I42" s="245" t="s">
        <v>743</v>
      </c>
      <c r="J42" s="246"/>
      <c r="K42" s="51" t="s">
        <v>427</v>
      </c>
      <c r="L42" s="167"/>
      <c r="M42" s="168"/>
      <c r="N42" s="168"/>
      <c r="O42" s="169" t="s">
        <v>680</v>
      </c>
      <c r="P42" s="172"/>
      <c r="Q42" s="172"/>
    </row>
    <row r="43" spans="1:17" ht="22.5" customHeight="1" x14ac:dyDescent="0.25">
      <c r="A43" s="76"/>
      <c r="B43" s="255">
        <v>1</v>
      </c>
      <c r="C43" s="217" t="s">
        <v>1015</v>
      </c>
      <c r="D43" s="211">
        <v>32901</v>
      </c>
      <c r="E43" s="255" t="s">
        <v>501</v>
      </c>
      <c r="F43" s="28" t="s">
        <v>205</v>
      </c>
      <c r="G43" s="211"/>
      <c r="H43" s="323">
        <v>1256.1400000000001</v>
      </c>
      <c r="I43" s="28" t="s">
        <v>709</v>
      </c>
      <c r="J43" s="28" t="s">
        <v>1</v>
      </c>
      <c r="K43" s="29">
        <v>628.07000000000005</v>
      </c>
      <c r="L43" s="30">
        <v>0</v>
      </c>
      <c r="M43" s="30">
        <v>0</v>
      </c>
      <c r="N43" s="30">
        <v>0</v>
      </c>
      <c r="O43" s="56">
        <f>SUM(L43:N43)</f>
        <v>0</v>
      </c>
    </row>
    <row r="44" spans="1:17" ht="22.5" customHeight="1" x14ac:dyDescent="0.25">
      <c r="B44" s="255"/>
      <c r="C44" s="217"/>
      <c r="D44" s="212"/>
      <c r="E44" s="255"/>
      <c r="F44" s="28" t="s">
        <v>206</v>
      </c>
      <c r="G44" s="212"/>
      <c r="H44" s="323"/>
      <c r="I44" s="28" t="s">
        <v>710</v>
      </c>
      <c r="J44" s="28" t="s">
        <v>10</v>
      </c>
      <c r="K44" s="29">
        <v>628.07000000000005</v>
      </c>
      <c r="L44" s="30">
        <v>0</v>
      </c>
      <c r="M44" s="30">
        <v>0</v>
      </c>
      <c r="N44" s="30">
        <v>0</v>
      </c>
      <c r="O44" s="56">
        <f>SUM(L44:N44)</f>
        <v>0</v>
      </c>
    </row>
    <row r="45" spans="1:17" ht="30.75" customHeight="1" x14ac:dyDescent="0.25">
      <c r="B45" s="58">
        <v>2</v>
      </c>
      <c r="C45" s="155" t="s">
        <v>1028</v>
      </c>
      <c r="D45" s="28">
        <v>2901</v>
      </c>
      <c r="E45" s="58" t="s">
        <v>501</v>
      </c>
      <c r="F45" s="28" t="s">
        <v>209</v>
      </c>
      <c r="G45" s="28" t="s">
        <v>899</v>
      </c>
      <c r="H45" s="29">
        <v>227.54</v>
      </c>
      <c r="I45" s="31" t="s">
        <v>702</v>
      </c>
      <c r="J45" s="28" t="s">
        <v>1</v>
      </c>
      <c r="K45" s="29">
        <v>227.54</v>
      </c>
      <c r="L45" s="30">
        <v>0</v>
      </c>
      <c r="M45" s="30">
        <v>-4.5749671595962077E-2</v>
      </c>
      <c r="N45" s="30">
        <v>4.5749671595962077E-2</v>
      </c>
      <c r="O45" s="56">
        <f t="shared" ref="O45:O51" si="1">SUM(L45:N45)</f>
        <v>0</v>
      </c>
    </row>
    <row r="46" spans="1:17" ht="22.5" customHeight="1" x14ac:dyDescent="0.25">
      <c r="A46" s="75" t="s">
        <v>761</v>
      </c>
      <c r="B46" s="255">
        <v>3</v>
      </c>
      <c r="C46" s="211" t="s">
        <v>882</v>
      </c>
      <c r="D46" s="211">
        <v>48301</v>
      </c>
      <c r="E46" s="255" t="s">
        <v>501</v>
      </c>
      <c r="F46" s="28" t="s">
        <v>735</v>
      </c>
      <c r="G46" s="211" t="s">
        <v>899</v>
      </c>
      <c r="H46" s="249">
        <v>5700</v>
      </c>
      <c r="I46" s="31" t="s">
        <v>42</v>
      </c>
      <c r="J46" s="28" t="s">
        <v>1</v>
      </c>
      <c r="K46" s="29">
        <v>3999.22</v>
      </c>
      <c r="L46" s="30">
        <v>0</v>
      </c>
      <c r="M46" s="30">
        <v>0</v>
      </c>
      <c r="N46" s="30">
        <v>0</v>
      </c>
      <c r="O46" s="56">
        <f>SUM(L46:N46)</f>
        <v>0</v>
      </c>
    </row>
    <row r="47" spans="1:17" ht="22.5" customHeight="1" x14ac:dyDescent="0.25">
      <c r="A47" s="75" t="s">
        <v>762</v>
      </c>
      <c r="B47" s="255"/>
      <c r="C47" s="212"/>
      <c r="D47" s="212"/>
      <c r="E47" s="255"/>
      <c r="F47" s="28" t="s">
        <v>736</v>
      </c>
      <c r="G47" s="212"/>
      <c r="H47" s="250"/>
      <c r="I47" s="31" t="s">
        <v>105</v>
      </c>
      <c r="J47" s="28" t="s">
        <v>10</v>
      </c>
      <c r="K47" s="29">
        <v>1700.78</v>
      </c>
      <c r="L47" s="30">
        <v>0</v>
      </c>
      <c r="M47" s="30">
        <v>-6.6991412435492429E-3</v>
      </c>
      <c r="N47" s="30">
        <v>6.6991412435492429E-3</v>
      </c>
      <c r="O47" s="56">
        <f t="shared" si="1"/>
        <v>0</v>
      </c>
    </row>
    <row r="48" spans="1:17" ht="22.5" customHeight="1" x14ac:dyDescent="0.25">
      <c r="A48" s="76"/>
      <c r="B48" s="255">
        <v>4</v>
      </c>
      <c r="C48" s="202" t="s">
        <v>883</v>
      </c>
      <c r="D48" s="28"/>
      <c r="E48" s="255" t="s">
        <v>501</v>
      </c>
      <c r="F48" s="28" t="s">
        <v>213</v>
      </c>
      <c r="G48" s="211" t="s">
        <v>899</v>
      </c>
      <c r="H48" s="249">
        <v>957.88</v>
      </c>
      <c r="I48" s="31" t="s">
        <v>105</v>
      </c>
      <c r="J48" s="28" t="s">
        <v>1</v>
      </c>
      <c r="K48" s="29">
        <v>486.43</v>
      </c>
      <c r="L48" s="30">
        <v>0</v>
      </c>
      <c r="M48" s="30">
        <v>0</v>
      </c>
      <c r="N48" s="30">
        <v>0</v>
      </c>
      <c r="O48" s="56">
        <f t="shared" si="1"/>
        <v>0</v>
      </c>
      <c r="P48" s="172"/>
      <c r="Q48" s="172"/>
    </row>
    <row r="49" spans="1:17" ht="22.5" customHeight="1" x14ac:dyDescent="0.25">
      <c r="B49" s="255"/>
      <c r="C49" s="203"/>
      <c r="D49" s="28"/>
      <c r="E49" s="255"/>
      <c r="F49" s="28" t="s">
        <v>214</v>
      </c>
      <c r="G49" s="212"/>
      <c r="H49" s="250"/>
      <c r="I49" s="31" t="s">
        <v>707</v>
      </c>
      <c r="J49" s="28" t="s">
        <v>10</v>
      </c>
      <c r="K49" s="29">
        <v>471.45</v>
      </c>
      <c r="L49" s="30">
        <v>0</v>
      </c>
      <c r="M49" s="30">
        <v>0</v>
      </c>
      <c r="N49" s="30">
        <v>0</v>
      </c>
      <c r="O49" s="56">
        <f t="shared" si="1"/>
        <v>0</v>
      </c>
    </row>
    <row r="50" spans="1:17" ht="27.75" customHeight="1" x14ac:dyDescent="0.25">
      <c r="A50" s="75" t="s">
        <v>764</v>
      </c>
      <c r="B50" s="58">
        <v>5</v>
      </c>
      <c r="C50" s="155" t="s">
        <v>884</v>
      </c>
      <c r="D50" s="28"/>
      <c r="E50" s="58" t="s">
        <v>501</v>
      </c>
      <c r="F50" s="28" t="s">
        <v>737</v>
      </c>
      <c r="G50" s="28" t="s">
        <v>899</v>
      </c>
      <c r="H50" s="29">
        <v>1535.83</v>
      </c>
      <c r="I50" s="31" t="s">
        <v>705</v>
      </c>
      <c r="J50" s="28" t="s">
        <v>1</v>
      </c>
      <c r="K50" s="29">
        <v>1535.83</v>
      </c>
      <c r="L50" s="30">
        <v>0</v>
      </c>
      <c r="M50" s="30">
        <v>0</v>
      </c>
      <c r="N50" s="30">
        <v>0</v>
      </c>
      <c r="O50" s="56">
        <f t="shared" si="1"/>
        <v>0</v>
      </c>
    </row>
    <row r="51" spans="1:17" ht="22.5" customHeight="1" x14ac:dyDescent="0.25">
      <c r="B51" s="28">
        <v>6</v>
      </c>
      <c r="C51" s="35" t="s">
        <v>885</v>
      </c>
      <c r="D51" s="28"/>
      <c r="E51" s="28" t="s">
        <v>501</v>
      </c>
      <c r="F51" s="28" t="s">
        <v>739</v>
      </c>
      <c r="G51" s="28" t="s">
        <v>899</v>
      </c>
      <c r="H51" s="29">
        <v>1327.04</v>
      </c>
      <c r="I51" s="31" t="s">
        <v>708</v>
      </c>
      <c r="J51" s="28" t="s">
        <v>1</v>
      </c>
      <c r="K51" s="29">
        <v>1327.04</v>
      </c>
      <c r="L51" s="30">
        <v>0</v>
      </c>
      <c r="M51" s="30">
        <v>-8.5456934132396353E-3</v>
      </c>
      <c r="N51" s="30">
        <v>8.5456934132396353E-3</v>
      </c>
      <c r="O51" s="56">
        <f t="shared" si="1"/>
        <v>0</v>
      </c>
    </row>
    <row r="52" spans="1:17" s="1" customFormat="1" ht="12" thickBot="1" x14ac:dyDescent="0.3">
      <c r="A52" s="75"/>
      <c r="C52" s="4"/>
      <c r="H52" s="3"/>
      <c r="I52" s="3"/>
      <c r="J52" s="3"/>
      <c r="K52" s="3"/>
      <c r="L52" s="5"/>
      <c r="M52" s="5"/>
      <c r="N52" s="5"/>
      <c r="O52" s="5"/>
      <c r="P52" s="171"/>
      <c r="Q52" s="171"/>
    </row>
    <row r="53" spans="1:17" s="2" customFormat="1" ht="22.5" customHeight="1" thickBot="1" x14ac:dyDescent="0.3">
      <c r="A53" s="75"/>
      <c r="C53" s="2">
        <v>6</v>
      </c>
      <c r="D53" s="1"/>
      <c r="E53" s="315" t="s">
        <v>501</v>
      </c>
      <c r="F53" s="316"/>
      <c r="G53" s="59" t="s">
        <v>905</v>
      </c>
      <c r="H53" s="319" t="s">
        <v>4</v>
      </c>
      <c r="I53" s="320"/>
      <c r="J53" s="321"/>
      <c r="K53" s="59" t="s">
        <v>905</v>
      </c>
      <c r="L53" s="84">
        <f>SUM(L42:L52)</f>
        <v>0</v>
      </c>
      <c r="M53" s="84">
        <f>SUM(M42:M52)</f>
        <v>-6.0994506252750956E-2</v>
      </c>
      <c r="N53" s="84">
        <f>SUM(N42:N52)</f>
        <v>6.0994506252750956E-2</v>
      </c>
      <c r="O53" s="84">
        <f>SUM(O42:O52)</f>
        <v>0</v>
      </c>
      <c r="P53" s="188">
        <f>SUM(L53:N53)</f>
        <v>0</v>
      </c>
      <c r="Q53" s="189" t="b">
        <f>O53=P53</f>
        <v>1</v>
      </c>
    </row>
    <row r="54" spans="1:17" s="1" customFormat="1" x14ac:dyDescent="0.25">
      <c r="A54" s="76"/>
      <c r="C54" s="4"/>
      <c r="H54" s="3"/>
      <c r="I54" s="3"/>
      <c r="J54" s="3"/>
      <c r="K54" s="3"/>
      <c r="L54" s="5"/>
      <c r="M54" s="78">
        <f>SUM(M53:N53)</f>
        <v>0</v>
      </c>
      <c r="N54" s="5"/>
      <c r="O54" s="5"/>
      <c r="P54" s="172"/>
      <c r="Q54" s="172"/>
    </row>
    <row r="55" spans="1:17" s="1" customFormat="1" x14ac:dyDescent="0.25">
      <c r="A55" s="75"/>
      <c r="C55" s="4"/>
      <c r="H55" s="3"/>
      <c r="I55" s="3"/>
      <c r="J55" s="3"/>
      <c r="K55" s="3"/>
      <c r="L55" s="5"/>
      <c r="M55" s="5"/>
      <c r="N55" s="5"/>
      <c r="O55" s="5"/>
      <c r="P55" s="171"/>
      <c r="Q55" s="171"/>
    </row>
    <row r="56" spans="1:17" s="1" customFormat="1" x14ac:dyDescent="0.25">
      <c r="A56" s="75"/>
      <c r="C56" s="4"/>
      <c r="H56" s="3"/>
      <c r="I56" s="3"/>
      <c r="J56" s="3"/>
      <c r="K56" s="3"/>
      <c r="L56" s="5"/>
      <c r="M56" s="5"/>
      <c r="N56" s="5"/>
      <c r="O56" s="5"/>
      <c r="P56" s="171"/>
      <c r="Q56" s="171"/>
    </row>
    <row r="57" spans="1:17" s="1" customFormat="1" ht="12" thickBot="1" x14ac:dyDescent="0.3">
      <c r="A57" s="75"/>
      <c r="C57" s="4"/>
      <c r="H57" s="3"/>
      <c r="I57" s="3"/>
      <c r="J57" s="3"/>
      <c r="K57" s="3"/>
      <c r="L57" s="5"/>
      <c r="M57" s="5"/>
      <c r="N57" s="5"/>
      <c r="O57" s="5"/>
      <c r="P57" s="171"/>
      <c r="Q57" s="171"/>
    </row>
    <row r="58" spans="1:17" ht="30.75" customHeight="1" thickBot="1" x14ac:dyDescent="0.3">
      <c r="B58" s="125" t="s">
        <v>417</v>
      </c>
      <c r="C58" s="126" t="s">
        <v>418</v>
      </c>
      <c r="D58" s="125" t="s">
        <v>996</v>
      </c>
      <c r="E58" s="126" t="s">
        <v>419</v>
      </c>
      <c r="F58" s="125" t="s">
        <v>420</v>
      </c>
      <c r="G58" s="149" t="s">
        <v>1006</v>
      </c>
      <c r="H58" s="127" t="s">
        <v>572</v>
      </c>
      <c r="I58" s="127" t="s">
        <v>422</v>
      </c>
      <c r="J58" s="127" t="s">
        <v>423</v>
      </c>
      <c r="K58" s="154" t="s">
        <v>1001</v>
      </c>
      <c r="L58" s="129" t="s">
        <v>425</v>
      </c>
      <c r="M58" s="129" t="s">
        <v>3</v>
      </c>
      <c r="N58" s="129" t="s">
        <v>573</v>
      </c>
      <c r="O58" s="129" t="s">
        <v>574</v>
      </c>
    </row>
    <row r="59" spans="1:17" s="2" customFormat="1" ht="15.75" customHeight="1" x14ac:dyDescent="0.25">
      <c r="A59" s="76"/>
      <c r="B59" s="151" t="s">
        <v>743</v>
      </c>
      <c r="C59" s="152"/>
      <c r="D59" s="152"/>
      <c r="E59" s="152"/>
      <c r="F59" s="153"/>
      <c r="G59" s="147"/>
      <c r="H59" s="110" t="s">
        <v>427</v>
      </c>
      <c r="I59" s="245" t="s">
        <v>743</v>
      </c>
      <c r="J59" s="246"/>
      <c r="K59" s="51" t="s">
        <v>427</v>
      </c>
      <c r="L59" s="167"/>
      <c r="M59" s="168"/>
      <c r="N59" s="168"/>
      <c r="O59" s="169" t="s">
        <v>680</v>
      </c>
      <c r="P59" s="172"/>
      <c r="Q59" s="172"/>
    </row>
    <row r="60" spans="1:17" ht="26.25" customHeight="1" x14ac:dyDescent="0.25">
      <c r="A60" s="76"/>
      <c r="B60" s="28">
        <v>1</v>
      </c>
      <c r="C60" s="35" t="s">
        <v>1029</v>
      </c>
      <c r="D60" s="28"/>
      <c r="E60" s="28" t="s">
        <v>548</v>
      </c>
      <c r="F60" s="28" t="s">
        <v>196</v>
      </c>
      <c r="G60" s="28" t="s">
        <v>899</v>
      </c>
      <c r="H60" s="29">
        <v>1986.12</v>
      </c>
      <c r="I60" s="28" t="s">
        <v>2</v>
      </c>
      <c r="J60" s="28" t="s">
        <v>1</v>
      </c>
      <c r="K60" s="28">
        <v>1986.12</v>
      </c>
      <c r="L60" s="30">
        <v>198612800.00000003</v>
      </c>
      <c r="M60" s="30">
        <v>162936530.63384995</v>
      </c>
      <c r="N60" s="30">
        <v>77828063.119574696</v>
      </c>
      <c r="O60" s="56">
        <f t="shared" ref="O60:O69" si="2">SUM(L60:N60)</f>
        <v>439377393.75342464</v>
      </c>
      <c r="P60" s="172"/>
      <c r="Q60" s="172"/>
    </row>
    <row r="61" spans="1:17" ht="28.5" customHeight="1" x14ac:dyDescent="0.25">
      <c r="B61" s="28">
        <v>2</v>
      </c>
      <c r="C61" s="35" t="s">
        <v>749</v>
      </c>
      <c r="D61" s="28"/>
      <c r="E61" s="28" t="s">
        <v>548</v>
      </c>
      <c r="F61" s="28" t="s">
        <v>207</v>
      </c>
      <c r="G61" s="28" t="s">
        <v>899</v>
      </c>
      <c r="H61" s="28">
        <v>1564.68</v>
      </c>
      <c r="I61" s="31" t="s">
        <v>711</v>
      </c>
      <c r="J61" s="28" t="s">
        <v>1</v>
      </c>
      <c r="K61" s="28">
        <v>1564.68</v>
      </c>
      <c r="L61" s="30">
        <v>0.17123287916183472</v>
      </c>
      <c r="M61" s="30">
        <v>0</v>
      </c>
      <c r="N61" s="30">
        <v>0</v>
      </c>
      <c r="O61" s="56">
        <f t="shared" si="2"/>
        <v>0.17123287916183472</v>
      </c>
    </row>
    <row r="62" spans="1:17" ht="22.5" customHeight="1" x14ac:dyDescent="0.25">
      <c r="B62" s="211">
        <v>3</v>
      </c>
      <c r="C62" s="202" t="s">
        <v>886</v>
      </c>
      <c r="D62" s="58"/>
      <c r="E62" s="211" t="s">
        <v>548</v>
      </c>
      <c r="F62" s="28" t="s">
        <v>210</v>
      </c>
      <c r="G62" s="211" t="s">
        <v>899</v>
      </c>
      <c r="H62" s="249">
        <v>1680.84</v>
      </c>
      <c r="I62" s="31" t="s">
        <v>702</v>
      </c>
      <c r="J62" s="28" t="s">
        <v>1</v>
      </c>
      <c r="K62" s="29">
        <v>1472</v>
      </c>
      <c r="L62" s="30">
        <v>0.18808219209313393</v>
      </c>
      <c r="M62" s="30">
        <v>-1.0750956074015736E-3</v>
      </c>
      <c r="N62" s="30">
        <v>1.0750956074015736E-3</v>
      </c>
      <c r="O62" s="56">
        <f t="shared" si="2"/>
        <v>0.18808219209313393</v>
      </c>
    </row>
    <row r="63" spans="1:17" ht="22.5" customHeight="1" x14ac:dyDescent="0.25">
      <c r="B63" s="212"/>
      <c r="C63" s="203"/>
      <c r="D63" s="132"/>
      <c r="E63" s="212"/>
      <c r="F63" s="28" t="s">
        <v>211</v>
      </c>
      <c r="G63" s="212"/>
      <c r="H63" s="250"/>
      <c r="I63" s="31" t="s">
        <v>650</v>
      </c>
      <c r="J63" s="28" t="s">
        <v>10</v>
      </c>
      <c r="K63" s="29">
        <v>208.84</v>
      </c>
      <c r="L63" s="30">
        <v>3176823.7692397246</v>
      </c>
      <c r="M63" s="30">
        <v>136812.30622515897</v>
      </c>
      <c r="N63" s="30">
        <v>121610.69377484104</v>
      </c>
      <c r="O63" s="56">
        <f t="shared" si="2"/>
        <v>3435246.7692397251</v>
      </c>
    </row>
    <row r="64" spans="1:17" ht="26.25" customHeight="1" x14ac:dyDescent="0.25">
      <c r="A64" s="75" t="s">
        <v>776</v>
      </c>
      <c r="B64" s="28">
        <v>4</v>
      </c>
      <c r="C64" s="35" t="s">
        <v>751</v>
      </c>
      <c r="D64" s="28"/>
      <c r="E64" s="28" t="s">
        <v>548</v>
      </c>
      <c r="F64" s="28" t="s">
        <v>740</v>
      </c>
      <c r="G64" s="28" t="s">
        <v>899</v>
      </c>
      <c r="H64" s="29">
        <v>3412.98</v>
      </c>
      <c r="I64" s="31" t="s">
        <v>705</v>
      </c>
      <c r="J64" s="28" t="s">
        <v>1</v>
      </c>
      <c r="K64" s="29">
        <v>3412.98</v>
      </c>
      <c r="L64" s="30">
        <v>255973500.00000006</v>
      </c>
      <c r="M64" s="30">
        <v>31863553.014190726</v>
      </c>
      <c r="N64" s="30">
        <v>15079372.369370913</v>
      </c>
      <c r="O64" s="56">
        <f t="shared" si="2"/>
        <v>302916425.38356173</v>
      </c>
    </row>
    <row r="65" spans="1:17" ht="22.5" customHeight="1" x14ac:dyDescent="0.25">
      <c r="A65" s="75" t="s">
        <v>765</v>
      </c>
      <c r="B65" s="211">
        <v>5</v>
      </c>
      <c r="C65" s="202" t="s">
        <v>1022</v>
      </c>
      <c r="D65" s="211">
        <v>59901</v>
      </c>
      <c r="E65" s="211" t="s">
        <v>548</v>
      </c>
      <c r="F65" s="28" t="s">
        <v>741</v>
      </c>
      <c r="G65" s="211" t="s">
        <v>899</v>
      </c>
      <c r="H65" s="249">
        <v>5359.83</v>
      </c>
      <c r="I65" s="31" t="s">
        <v>705</v>
      </c>
      <c r="J65" s="28" t="s">
        <v>1</v>
      </c>
      <c r="K65" s="29">
        <v>2452.83</v>
      </c>
      <c r="L65" s="30">
        <v>0</v>
      </c>
      <c r="M65" s="30">
        <v>-3.1513154506683351E-3</v>
      </c>
      <c r="N65" s="30">
        <v>3.1513154506683351E-3</v>
      </c>
      <c r="O65" s="56">
        <f t="shared" si="2"/>
        <v>0</v>
      </c>
    </row>
    <row r="66" spans="1:17" ht="22.5" customHeight="1" x14ac:dyDescent="0.25">
      <c r="A66" s="76" t="s">
        <v>766</v>
      </c>
      <c r="B66" s="214"/>
      <c r="C66" s="215"/>
      <c r="D66" s="214"/>
      <c r="E66" s="214"/>
      <c r="F66" s="28" t="s">
        <v>738</v>
      </c>
      <c r="G66" s="214"/>
      <c r="H66" s="322"/>
      <c r="I66" s="31" t="s">
        <v>712</v>
      </c>
      <c r="J66" s="28" t="s">
        <v>10</v>
      </c>
      <c r="K66" s="29">
        <v>2500</v>
      </c>
      <c r="L66" s="30">
        <v>0.4109589010477066</v>
      </c>
      <c r="M66" s="30">
        <v>-1.1259147973909768E-3</v>
      </c>
      <c r="N66" s="30">
        <v>1.1259147973909768E-3</v>
      </c>
      <c r="O66" s="56">
        <f t="shared" si="2"/>
        <v>0.4109589010477066</v>
      </c>
      <c r="P66" s="172"/>
      <c r="Q66" s="172"/>
    </row>
    <row r="67" spans="1:17" ht="22.5" customHeight="1" x14ac:dyDescent="0.25">
      <c r="A67" s="75" t="s">
        <v>767</v>
      </c>
      <c r="B67" s="212"/>
      <c r="C67" s="203"/>
      <c r="D67" s="212"/>
      <c r="E67" s="212"/>
      <c r="F67" s="28" t="s">
        <v>742</v>
      </c>
      <c r="G67" s="212"/>
      <c r="H67" s="250"/>
      <c r="I67" s="31" t="s">
        <v>713</v>
      </c>
      <c r="J67" s="28" t="s">
        <v>186</v>
      </c>
      <c r="K67" s="29">
        <v>407</v>
      </c>
      <c r="L67" s="30">
        <v>0</v>
      </c>
      <c r="M67" s="30">
        <v>-1.6107337217624873E-3</v>
      </c>
      <c r="N67" s="30">
        <v>1.6107337217624873E-3</v>
      </c>
      <c r="O67" s="56">
        <f t="shared" si="2"/>
        <v>0</v>
      </c>
    </row>
    <row r="68" spans="1:17" ht="26.25" customHeight="1" x14ac:dyDescent="0.25">
      <c r="A68" s="75" t="s">
        <v>773</v>
      </c>
      <c r="B68" s="192">
        <v>6</v>
      </c>
      <c r="C68" s="279" t="s">
        <v>900</v>
      </c>
      <c r="D68" s="33"/>
      <c r="E68" s="32" t="s">
        <v>548</v>
      </c>
      <c r="F68" s="28" t="s">
        <v>59</v>
      </c>
      <c r="G68" s="145"/>
      <c r="H68" s="249">
        <v>4601.49</v>
      </c>
      <c r="I68" s="32" t="s">
        <v>1048</v>
      </c>
      <c r="J68" s="28" t="s">
        <v>1</v>
      </c>
      <c r="K68" s="33">
        <v>1499.7</v>
      </c>
      <c r="L68" s="30">
        <v>0</v>
      </c>
      <c r="M68" s="30">
        <v>0</v>
      </c>
      <c r="N68" s="30">
        <v>0</v>
      </c>
      <c r="O68" s="56">
        <f>SUM(L68:N68)</f>
        <v>0</v>
      </c>
    </row>
    <row r="69" spans="1:17" ht="26.25" customHeight="1" x14ac:dyDescent="0.25">
      <c r="A69" s="75" t="s">
        <v>773</v>
      </c>
      <c r="B69" s="194"/>
      <c r="C69" s="281"/>
      <c r="D69" s="33"/>
      <c r="E69" s="32" t="s">
        <v>548</v>
      </c>
      <c r="F69" s="28" t="s">
        <v>774</v>
      </c>
      <c r="G69" s="145"/>
      <c r="H69" s="250"/>
      <c r="I69" s="32" t="s">
        <v>1049</v>
      </c>
      <c r="J69" s="28" t="s">
        <v>10</v>
      </c>
      <c r="K69" s="33">
        <v>3101.79</v>
      </c>
      <c r="L69" s="30">
        <v>0.11780822277069092</v>
      </c>
      <c r="M69" s="30">
        <v>0</v>
      </c>
      <c r="N69" s="30">
        <v>0</v>
      </c>
      <c r="O69" s="56">
        <f t="shared" si="2"/>
        <v>0.11780822277069092</v>
      </c>
    </row>
    <row r="70" spans="1:17" s="1" customFormat="1" ht="12" thickBot="1" x14ac:dyDescent="0.3">
      <c r="A70" s="75"/>
      <c r="C70" s="4"/>
      <c r="H70" s="3"/>
      <c r="I70" s="3"/>
      <c r="J70" s="3"/>
      <c r="K70" s="3"/>
      <c r="L70" s="5"/>
      <c r="M70" s="5"/>
      <c r="N70" s="5"/>
      <c r="O70" s="5"/>
      <c r="P70" s="171"/>
      <c r="Q70" s="171"/>
    </row>
    <row r="71" spans="1:17" s="2" customFormat="1" ht="22.5" customHeight="1" thickBot="1" x14ac:dyDescent="0.3">
      <c r="A71" s="75"/>
      <c r="C71" s="2">
        <v>6</v>
      </c>
      <c r="D71" s="1"/>
      <c r="E71" s="315" t="s">
        <v>548</v>
      </c>
      <c r="F71" s="316"/>
      <c r="G71" s="59" t="s">
        <v>905</v>
      </c>
      <c r="H71" s="319" t="s">
        <v>4</v>
      </c>
      <c r="I71" s="320"/>
      <c r="J71" s="321"/>
      <c r="K71" s="59" t="s">
        <v>905</v>
      </c>
      <c r="L71" s="84">
        <f>SUM(L60:L70)</f>
        <v>457763124.65732199</v>
      </c>
      <c r="M71" s="84">
        <f>SUM(M60:M70)</f>
        <v>194936895.94730279</v>
      </c>
      <c r="N71" s="84">
        <f>SUM(N60:N70)</f>
        <v>93029046.189683497</v>
      </c>
      <c r="O71" s="84">
        <f>SUM(O60:O70)</f>
        <v>745729066.7943083</v>
      </c>
      <c r="P71" s="188">
        <f>SUM(L71:N71)</f>
        <v>745729066.79430819</v>
      </c>
      <c r="Q71" s="189" t="b">
        <f>O71=P71</f>
        <v>1</v>
      </c>
    </row>
    <row r="72" spans="1:17" s="1" customFormat="1" x14ac:dyDescent="0.25">
      <c r="A72" s="75"/>
      <c r="C72" s="4" t="s">
        <v>1104</v>
      </c>
      <c r="H72" s="3"/>
      <c r="I72" s="3"/>
      <c r="J72" s="3"/>
      <c r="K72" s="3"/>
      <c r="L72" s="5"/>
      <c r="M72" s="78">
        <f>SUM(M71:N71)</f>
        <v>287965942.13698626</v>
      </c>
      <c r="N72" s="5"/>
      <c r="O72" s="5"/>
      <c r="P72" s="171"/>
      <c r="Q72" s="171"/>
    </row>
    <row r="73" spans="1:17" s="1" customFormat="1" x14ac:dyDescent="0.25">
      <c r="A73" s="75"/>
      <c r="C73" s="4"/>
      <c r="H73" s="3"/>
      <c r="I73" s="3"/>
      <c r="J73" s="3"/>
      <c r="K73" s="3"/>
      <c r="L73" s="5"/>
      <c r="M73" s="5"/>
      <c r="N73" s="5"/>
      <c r="O73" s="5"/>
      <c r="P73" s="171"/>
      <c r="Q73" s="171"/>
    </row>
    <row r="74" spans="1:17" s="1" customFormat="1" x14ac:dyDescent="0.25">
      <c r="A74" s="75"/>
      <c r="C74" s="4"/>
      <c r="H74" s="3"/>
      <c r="I74" s="3"/>
      <c r="J74" s="3"/>
      <c r="K74" s="3"/>
      <c r="L74" s="5"/>
      <c r="M74" s="5"/>
      <c r="N74" s="5"/>
      <c r="O74" s="5"/>
      <c r="P74" s="171"/>
      <c r="Q74" s="171"/>
    </row>
    <row r="75" spans="1:17" s="1" customFormat="1" ht="12" thickBot="1" x14ac:dyDescent="0.3">
      <c r="A75" s="75"/>
      <c r="C75" s="4"/>
      <c r="H75" s="3"/>
      <c r="I75" s="3"/>
      <c r="J75" s="3"/>
      <c r="K75" s="3"/>
      <c r="L75" s="5"/>
      <c r="M75" s="5"/>
      <c r="N75" s="5"/>
      <c r="O75" s="5"/>
      <c r="P75" s="171"/>
      <c r="Q75" s="171"/>
    </row>
    <row r="76" spans="1:17" ht="30.75" customHeight="1" thickBot="1" x14ac:dyDescent="0.3">
      <c r="B76" s="125" t="s">
        <v>417</v>
      </c>
      <c r="C76" s="126" t="s">
        <v>418</v>
      </c>
      <c r="D76" s="125" t="s">
        <v>996</v>
      </c>
      <c r="E76" s="126" t="s">
        <v>419</v>
      </c>
      <c r="F76" s="125" t="s">
        <v>420</v>
      </c>
      <c r="G76" s="149" t="s">
        <v>1006</v>
      </c>
      <c r="H76" s="127" t="s">
        <v>572</v>
      </c>
      <c r="I76" s="127" t="s">
        <v>422</v>
      </c>
      <c r="J76" s="127" t="s">
        <v>423</v>
      </c>
      <c r="K76" s="128" t="s">
        <v>424</v>
      </c>
      <c r="L76" s="129" t="s">
        <v>425</v>
      </c>
      <c r="M76" s="129" t="s">
        <v>3</v>
      </c>
      <c r="N76" s="129" t="s">
        <v>573</v>
      </c>
      <c r="O76" s="129" t="s">
        <v>574</v>
      </c>
    </row>
    <row r="77" spans="1:17" s="2" customFormat="1" ht="15.75" customHeight="1" x14ac:dyDescent="0.25">
      <c r="A77" s="75"/>
      <c r="B77" s="243" t="s">
        <v>743</v>
      </c>
      <c r="C77" s="318"/>
      <c r="D77" s="318"/>
      <c r="E77" s="318"/>
      <c r="F77" s="244"/>
      <c r="G77" s="130"/>
      <c r="H77" s="50" t="s">
        <v>427</v>
      </c>
      <c r="I77" s="243" t="s">
        <v>743</v>
      </c>
      <c r="J77" s="244"/>
      <c r="K77" s="51" t="s">
        <v>427</v>
      </c>
      <c r="L77" s="167"/>
      <c r="M77" s="168"/>
      <c r="N77" s="168"/>
      <c r="O77" s="169" t="s">
        <v>680</v>
      </c>
      <c r="P77" s="171"/>
      <c r="Q77" s="171"/>
    </row>
    <row r="78" spans="1:17" ht="27" customHeight="1" x14ac:dyDescent="0.25">
      <c r="B78" s="28">
        <v>1</v>
      </c>
      <c r="C78" s="35" t="s">
        <v>887</v>
      </c>
      <c r="D78" s="28"/>
      <c r="E78" s="28" t="s">
        <v>551</v>
      </c>
      <c r="F78" s="28" t="s">
        <v>188</v>
      </c>
      <c r="G78" s="28"/>
      <c r="H78" s="29">
        <v>1812</v>
      </c>
      <c r="I78" s="28" t="s">
        <v>531</v>
      </c>
      <c r="J78" s="28" t="s">
        <v>1</v>
      </c>
      <c r="K78" s="29">
        <v>906</v>
      </c>
      <c r="L78" s="30">
        <v>89262724.958904088</v>
      </c>
      <c r="M78" s="30">
        <v>60182763.094323903</v>
      </c>
      <c r="N78" s="30">
        <v>70805414.124854177</v>
      </c>
      <c r="O78" s="56">
        <f>SUM(L78:N78)</f>
        <v>220250902.17808217</v>
      </c>
    </row>
    <row r="79" spans="1:17" ht="22.5" customHeight="1" x14ac:dyDescent="0.25">
      <c r="B79" s="211">
        <v>2</v>
      </c>
      <c r="C79" s="202" t="s">
        <v>888</v>
      </c>
      <c r="D79" s="58"/>
      <c r="E79" s="211" t="s">
        <v>551</v>
      </c>
      <c r="F79" s="28" t="s">
        <v>189</v>
      </c>
      <c r="G79" s="211"/>
      <c r="H79" s="249">
        <v>2407</v>
      </c>
      <c r="I79" s="28" t="s">
        <v>678</v>
      </c>
      <c r="J79" s="28" t="s">
        <v>1</v>
      </c>
      <c r="K79" s="29">
        <v>1140</v>
      </c>
      <c r="L79" s="30">
        <v>57317626.938630149</v>
      </c>
      <c r="M79" s="30">
        <v>30838865.686483383</v>
      </c>
      <c r="N79" s="30">
        <v>33491957.245133057</v>
      </c>
      <c r="O79" s="56">
        <f>SUM(L79:N79)</f>
        <v>121648449.87024659</v>
      </c>
    </row>
    <row r="80" spans="1:17" ht="22.5" customHeight="1" x14ac:dyDescent="0.25">
      <c r="B80" s="212"/>
      <c r="C80" s="203"/>
      <c r="D80" s="132"/>
      <c r="E80" s="212"/>
      <c r="F80" s="28" t="s">
        <v>190</v>
      </c>
      <c r="G80" s="212"/>
      <c r="H80" s="250"/>
      <c r="I80" s="28" t="s">
        <v>467</v>
      </c>
      <c r="J80" s="28" t="s">
        <v>10</v>
      </c>
      <c r="K80" s="29">
        <v>1117</v>
      </c>
      <c r="L80" s="30">
        <v>69934582.595505118</v>
      </c>
      <c r="M80" s="30">
        <v>86371774.990091354</v>
      </c>
      <c r="N80" s="30">
        <v>47868305.529686041</v>
      </c>
      <c r="O80" s="56">
        <f>SUM(L80:N80)</f>
        <v>204174663.11528251</v>
      </c>
    </row>
    <row r="81" spans="1:17" ht="28.5" customHeight="1" x14ac:dyDescent="0.25">
      <c r="B81" s="28">
        <v>3</v>
      </c>
      <c r="C81" s="35" t="s">
        <v>889</v>
      </c>
      <c r="D81" s="28"/>
      <c r="E81" s="28" t="s">
        <v>551</v>
      </c>
      <c r="F81" s="28" t="s">
        <v>671</v>
      </c>
      <c r="G81" s="28" t="s">
        <v>899</v>
      </c>
      <c r="H81" s="29">
        <v>3245.08</v>
      </c>
      <c r="I81" s="28" t="s">
        <v>674</v>
      </c>
      <c r="J81" s="28" t="s">
        <v>1</v>
      </c>
      <c r="K81" s="29">
        <v>3245.08</v>
      </c>
      <c r="L81" s="30">
        <v>279774362.35616452</v>
      </c>
      <c r="M81" s="30">
        <v>158079428.47962767</v>
      </c>
      <c r="N81" s="30">
        <v>28106082.201879159</v>
      </c>
      <c r="O81" s="56">
        <f>SUM(L81:N81)</f>
        <v>465959873.03767133</v>
      </c>
    </row>
    <row r="82" spans="1:17" s="1" customFormat="1" ht="12" thickBot="1" x14ac:dyDescent="0.3">
      <c r="A82" s="75"/>
      <c r="C82" s="4"/>
      <c r="H82" s="3"/>
      <c r="I82" s="3"/>
      <c r="J82" s="3"/>
      <c r="K82" s="3"/>
      <c r="L82" s="5"/>
      <c r="M82" s="5"/>
      <c r="N82" s="5"/>
      <c r="O82" s="5"/>
      <c r="P82" s="171"/>
      <c r="Q82" s="171"/>
    </row>
    <row r="83" spans="1:17" s="2" customFormat="1" ht="22.5" customHeight="1" thickBot="1" x14ac:dyDescent="0.3">
      <c r="A83" s="75"/>
      <c r="C83" s="2">
        <v>3</v>
      </c>
      <c r="D83" s="1"/>
      <c r="E83" s="315" t="s">
        <v>551</v>
      </c>
      <c r="F83" s="316"/>
      <c r="G83" s="59" t="s">
        <v>905</v>
      </c>
      <c r="H83" s="319" t="s">
        <v>4</v>
      </c>
      <c r="I83" s="320"/>
      <c r="J83" s="321"/>
      <c r="K83" s="59" t="s">
        <v>905</v>
      </c>
      <c r="L83" s="84">
        <f>SUM(L77:L82)</f>
        <v>496289296.84920388</v>
      </c>
      <c r="M83" s="84">
        <f>SUM(M77:M82)</f>
        <v>335472832.25052631</v>
      </c>
      <c r="N83" s="84">
        <f>SUM(N77:N82)</f>
        <v>180271759.10155243</v>
      </c>
      <c r="O83" s="84">
        <f>SUM(O77:O82)</f>
        <v>1012033888.2012826</v>
      </c>
      <c r="P83" s="188">
        <f>SUM(L83:N83)</f>
        <v>1012033888.2012827</v>
      </c>
      <c r="Q83" s="189" t="b">
        <f>O83=P83</f>
        <v>1</v>
      </c>
    </row>
    <row r="84" spans="1:17" s="1" customFormat="1" x14ac:dyDescent="0.25">
      <c r="A84" s="75"/>
      <c r="C84" s="4" t="s">
        <v>1104</v>
      </c>
      <c r="H84" s="3"/>
      <c r="L84" s="5"/>
      <c r="M84" s="78">
        <f>SUM(M83:N83)</f>
        <v>515744591.35207874</v>
      </c>
      <c r="N84" s="5"/>
      <c r="O84" s="5"/>
      <c r="P84" s="171"/>
      <c r="Q84" s="171"/>
    </row>
    <row r="85" spans="1:17" s="1" customFormat="1" x14ac:dyDescent="0.25">
      <c r="A85" s="75"/>
      <c r="C85" s="4"/>
      <c r="H85" s="3"/>
      <c r="L85" s="5"/>
      <c r="M85" s="78"/>
      <c r="N85" s="5"/>
      <c r="O85" s="5"/>
      <c r="P85" s="171"/>
      <c r="Q85" s="171"/>
    </row>
    <row r="86" spans="1:17" s="1" customFormat="1" x14ac:dyDescent="0.25">
      <c r="A86" s="75"/>
      <c r="C86" s="4"/>
      <c r="H86" s="3"/>
      <c r="L86" s="5"/>
      <c r="M86" s="78"/>
      <c r="N86" s="5"/>
      <c r="O86" s="5"/>
      <c r="P86" s="171"/>
      <c r="Q86" s="171"/>
    </row>
    <row r="87" spans="1:17" s="1" customFormat="1" ht="12" thickBot="1" x14ac:dyDescent="0.3">
      <c r="A87" s="75"/>
      <c r="C87" s="4"/>
      <c r="H87" s="3"/>
      <c r="L87" s="5"/>
      <c r="M87" s="5"/>
      <c r="N87" s="5"/>
      <c r="O87" s="5"/>
      <c r="P87" s="171"/>
      <c r="Q87" s="171"/>
    </row>
    <row r="88" spans="1:17" s="2" customFormat="1" ht="22.5" customHeight="1" thickBot="1" x14ac:dyDescent="0.3">
      <c r="A88" s="75"/>
      <c r="C88" s="307" t="s">
        <v>1000</v>
      </c>
      <c r="D88" s="308"/>
      <c r="E88" s="309"/>
      <c r="F88" s="310"/>
      <c r="G88" s="1"/>
      <c r="H88" s="315" t="s">
        <v>619</v>
      </c>
      <c r="I88" s="317"/>
      <c r="J88" s="316"/>
      <c r="K88" s="59" t="s">
        <v>905</v>
      </c>
      <c r="L88" s="84">
        <f>SUM(L36+L53+L71+L83)</f>
        <v>1713272384.4579096</v>
      </c>
      <c r="M88" s="84">
        <f>SUM(M36+M53+M71+M83)</f>
        <v>905508637.35832846</v>
      </c>
      <c r="N88" s="84">
        <f>SUM(N36+N53+N71+N83)</f>
        <v>500589173.26014757</v>
      </c>
      <c r="O88" s="84">
        <f>SUM(L88+M89)</f>
        <v>3119370195.0763855</v>
      </c>
      <c r="P88" s="171"/>
      <c r="Q88" s="171"/>
    </row>
    <row r="89" spans="1:17" ht="22.5" customHeight="1" thickBot="1" x14ac:dyDescent="0.3">
      <c r="B89" s="2"/>
      <c r="C89" s="311"/>
      <c r="D89" s="312"/>
      <c r="E89" s="313"/>
      <c r="F89" s="314"/>
      <c r="G89" s="1"/>
      <c r="H89" s="315" t="s">
        <v>679</v>
      </c>
      <c r="I89" s="317"/>
      <c r="J89" s="316"/>
      <c r="K89" s="229" t="s">
        <v>905</v>
      </c>
      <c r="L89" s="230"/>
      <c r="M89" s="85">
        <f>SUM(M88+N88)</f>
        <v>1406097810.6184759</v>
      </c>
      <c r="N89" s="86"/>
      <c r="O89" s="81" t="s">
        <v>743</v>
      </c>
    </row>
    <row r="90" spans="1:17" x14ac:dyDescent="0.25">
      <c r="B90" s="2"/>
    </row>
    <row r="91" spans="1:17" x14ac:dyDescent="0.25">
      <c r="B91" s="2"/>
    </row>
    <row r="92" spans="1:17" x14ac:dyDescent="0.25">
      <c r="B92" s="2"/>
      <c r="C92" s="14">
        <f>SUM(C83,C71,C53,C36)</f>
        <v>34</v>
      </c>
    </row>
    <row r="93" spans="1:17" hidden="1" x14ac:dyDescent="0.25">
      <c r="B93" s="2"/>
    </row>
    <row r="94" spans="1:17" hidden="1" x14ac:dyDescent="0.25">
      <c r="B94" s="2"/>
    </row>
    <row r="95" spans="1:17" hidden="1" x14ac:dyDescent="0.25">
      <c r="B95" s="2"/>
    </row>
    <row r="96" spans="1:17" hidden="1" x14ac:dyDescent="0.25">
      <c r="B96" s="2"/>
    </row>
    <row r="97" spans="1:17" hidden="1" x14ac:dyDescent="0.25">
      <c r="B97" s="2"/>
    </row>
    <row r="98" spans="1:17" hidden="1" x14ac:dyDescent="0.25">
      <c r="B98" s="2"/>
    </row>
    <row r="99" spans="1:17" hidden="1" x14ac:dyDescent="0.25">
      <c r="B99" s="2"/>
    </row>
    <row r="100" spans="1:17" hidden="1" x14ac:dyDescent="0.25">
      <c r="B100" s="2"/>
    </row>
    <row r="101" spans="1:17" hidden="1" x14ac:dyDescent="0.25">
      <c r="A101" s="76"/>
      <c r="B101" s="2"/>
      <c r="P101" s="172"/>
      <c r="Q101" s="172"/>
    </row>
    <row r="102" spans="1:17" hidden="1" x14ac:dyDescent="0.25">
      <c r="B102" s="2"/>
    </row>
    <row r="103" spans="1:17" hidden="1" x14ac:dyDescent="0.25">
      <c r="B103" s="2"/>
    </row>
    <row r="104" spans="1:17" hidden="1" x14ac:dyDescent="0.25">
      <c r="B104" s="2"/>
    </row>
    <row r="105" spans="1:17" hidden="1" x14ac:dyDescent="0.25">
      <c r="B105" s="2"/>
    </row>
    <row r="106" spans="1:17" hidden="1" x14ac:dyDescent="0.25">
      <c r="B106" s="2"/>
    </row>
    <row r="107" spans="1:17" hidden="1" x14ac:dyDescent="0.25">
      <c r="A107" s="76"/>
      <c r="B107" s="2"/>
      <c r="P107" s="172"/>
      <c r="Q107" s="172"/>
    </row>
    <row r="108" spans="1:17" hidden="1" x14ac:dyDescent="0.25">
      <c r="B108" s="2"/>
    </row>
    <row r="109" spans="1:17" hidden="1" x14ac:dyDescent="0.25">
      <c r="B109" s="2"/>
    </row>
    <row r="110" spans="1:17" hidden="1" x14ac:dyDescent="0.25">
      <c r="B110" s="2"/>
    </row>
    <row r="111" spans="1:17" hidden="1" x14ac:dyDescent="0.25">
      <c r="B111" s="2"/>
    </row>
    <row r="112" spans="1:17" hidden="1" x14ac:dyDescent="0.25">
      <c r="B112" s="2"/>
    </row>
    <row r="113" spans="1:17" hidden="1" x14ac:dyDescent="0.25">
      <c r="B113" s="2"/>
    </row>
    <row r="114" spans="1:17" hidden="1" x14ac:dyDescent="0.25">
      <c r="B114" s="2"/>
    </row>
    <row r="115" spans="1:17" hidden="1" x14ac:dyDescent="0.25">
      <c r="B115" s="2"/>
    </row>
    <row r="116" spans="1:17" hidden="1" x14ac:dyDescent="0.25">
      <c r="A116" s="76"/>
      <c r="B116" s="2"/>
      <c r="P116" s="172"/>
      <c r="Q116" s="172"/>
    </row>
    <row r="117" spans="1:17" hidden="1" x14ac:dyDescent="0.25">
      <c r="B117" s="2"/>
    </row>
    <row r="118" spans="1:17" hidden="1" x14ac:dyDescent="0.25">
      <c r="B118" s="2"/>
    </row>
    <row r="119" spans="1:17" hidden="1" x14ac:dyDescent="0.25">
      <c r="B119" s="2"/>
    </row>
    <row r="120" spans="1:17" hidden="1" x14ac:dyDescent="0.25">
      <c r="B120" s="2"/>
    </row>
    <row r="121" spans="1:17" hidden="1" x14ac:dyDescent="0.25">
      <c r="B121" s="2"/>
    </row>
    <row r="122" spans="1:17" hidden="1" x14ac:dyDescent="0.25">
      <c r="A122" s="76"/>
      <c r="B122" s="2"/>
      <c r="P122" s="172"/>
      <c r="Q122" s="172"/>
    </row>
    <row r="123" spans="1:17" hidden="1" x14ac:dyDescent="0.25">
      <c r="B123" s="2"/>
    </row>
    <row r="124" spans="1:17" hidden="1" x14ac:dyDescent="0.25">
      <c r="B124" s="2"/>
    </row>
    <row r="125" spans="1:17" hidden="1" x14ac:dyDescent="0.25">
      <c r="B125" s="2"/>
    </row>
    <row r="126" spans="1:17" hidden="1" x14ac:dyDescent="0.25">
      <c r="A126" s="76"/>
      <c r="B126" s="2"/>
      <c r="P126" s="172"/>
      <c r="Q126" s="172"/>
    </row>
    <row r="127" spans="1:17" hidden="1" x14ac:dyDescent="0.25">
      <c r="B127" s="2"/>
    </row>
    <row r="132" spans="1:17" hidden="1" x14ac:dyDescent="0.25">
      <c r="A132" s="76"/>
      <c r="P132" s="172"/>
      <c r="Q132" s="172"/>
    </row>
    <row r="136" spans="1:17" hidden="1" x14ac:dyDescent="0.25">
      <c r="A136" s="76"/>
      <c r="P136" s="172"/>
      <c r="Q136" s="172"/>
    </row>
    <row r="142" spans="1:17" hidden="1" x14ac:dyDescent="0.25">
      <c r="A142" s="76"/>
      <c r="P142" s="172"/>
      <c r="Q142" s="172"/>
    </row>
    <row r="145" spans="1:17" x14ac:dyDescent="0.25">
      <c r="C145" s="14">
        <f>3+3+7</f>
        <v>13</v>
      </c>
    </row>
    <row r="146" spans="1:17" x14ac:dyDescent="0.25"/>
    <row r="147" spans="1:17" x14ac:dyDescent="0.25"/>
    <row r="148" spans="1:17" x14ac:dyDescent="0.25"/>
    <row r="149" spans="1:17" x14ac:dyDescent="0.25"/>
    <row r="151" spans="1:17" hidden="1" x14ac:dyDescent="0.25">
      <c r="A151" s="76"/>
      <c r="P151" s="172"/>
      <c r="Q151" s="172"/>
    </row>
    <row r="153" spans="1:17" hidden="1" x14ac:dyDescent="0.25">
      <c r="D153" s="9"/>
      <c r="E153" s="9"/>
      <c r="F153" s="9"/>
      <c r="G153" s="9"/>
      <c r="H153" s="10"/>
      <c r="I153" s="9"/>
      <c r="J153" s="9"/>
      <c r="K153" s="9"/>
      <c r="L153" s="12"/>
      <c r="M153" s="12"/>
      <c r="N153" s="12"/>
      <c r="O153" s="12"/>
    </row>
    <row r="154" spans="1:17" hidden="1" x14ac:dyDescent="0.25">
      <c r="D154" s="9"/>
      <c r="E154" s="9"/>
      <c r="F154" s="9"/>
      <c r="G154" s="9"/>
      <c r="H154" s="10"/>
      <c r="I154" s="9"/>
      <c r="J154" s="9"/>
      <c r="K154" s="9"/>
      <c r="L154" s="12"/>
      <c r="M154" s="12"/>
      <c r="N154" s="12"/>
      <c r="O154" s="12"/>
    </row>
    <row r="155" spans="1:17" hidden="1" x14ac:dyDescent="0.25">
      <c r="D155" s="13"/>
      <c r="E155" s="13"/>
      <c r="F155" s="13"/>
      <c r="G155" s="13"/>
      <c r="H155" s="16"/>
      <c r="I155" s="13"/>
      <c r="J155" s="13"/>
      <c r="K155" s="13"/>
      <c r="L155" s="18"/>
      <c r="M155" s="18"/>
      <c r="N155" s="18"/>
      <c r="O155" s="18"/>
    </row>
    <row r="156" spans="1:17" hidden="1" x14ac:dyDescent="0.25">
      <c r="D156" s="13"/>
      <c r="E156" s="13"/>
      <c r="F156" s="13"/>
      <c r="G156" s="13"/>
      <c r="H156" s="16"/>
      <c r="I156" s="13"/>
      <c r="J156" s="13"/>
      <c r="K156" s="13"/>
      <c r="L156" s="18"/>
      <c r="M156" s="18"/>
      <c r="N156" s="18"/>
      <c r="O156" s="18"/>
    </row>
    <row r="157" spans="1:17" hidden="1" x14ac:dyDescent="0.25">
      <c r="A157" s="76"/>
      <c r="D157" s="13"/>
      <c r="E157" s="13"/>
      <c r="F157" s="13"/>
      <c r="G157" s="13"/>
      <c r="H157" s="16"/>
      <c r="I157" s="13"/>
      <c r="J157" s="13"/>
      <c r="K157" s="13"/>
      <c r="L157" s="18"/>
      <c r="M157" s="18"/>
      <c r="N157" s="18"/>
      <c r="O157" s="18"/>
      <c r="P157" s="172"/>
      <c r="Q157" s="172"/>
    </row>
    <row r="158" spans="1:17" hidden="1" x14ac:dyDescent="0.25">
      <c r="D158" s="13"/>
      <c r="E158" s="13"/>
      <c r="F158" s="13"/>
      <c r="G158" s="13"/>
      <c r="H158" s="16"/>
      <c r="I158" s="13"/>
      <c r="J158" s="13"/>
      <c r="K158" s="13"/>
      <c r="L158" s="18"/>
      <c r="M158" s="18"/>
      <c r="N158" s="18"/>
      <c r="O158" s="18"/>
    </row>
    <row r="159" spans="1:17" hidden="1" x14ac:dyDescent="0.25">
      <c r="D159" s="13"/>
      <c r="E159" s="13"/>
      <c r="F159" s="13"/>
      <c r="G159" s="13"/>
      <c r="H159" s="16"/>
      <c r="I159" s="13"/>
      <c r="J159" s="13"/>
      <c r="K159" s="13"/>
      <c r="L159" s="18"/>
      <c r="M159" s="18"/>
      <c r="N159" s="18"/>
      <c r="O159" s="18"/>
    </row>
    <row r="160" spans="1:17" hidden="1" x14ac:dyDescent="0.25">
      <c r="A160" s="76"/>
      <c r="D160" s="13"/>
      <c r="E160" s="13"/>
      <c r="F160" s="13"/>
      <c r="G160" s="13"/>
      <c r="H160" s="16"/>
      <c r="I160" s="13"/>
      <c r="J160" s="13"/>
      <c r="K160" s="13"/>
      <c r="L160" s="18"/>
      <c r="M160" s="18"/>
      <c r="N160" s="18"/>
      <c r="O160" s="18"/>
      <c r="P160" s="172"/>
      <c r="Q160" s="172"/>
    </row>
    <row r="161" spans="1:17" hidden="1" x14ac:dyDescent="0.25">
      <c r="D161" s="13"/>
      <c r="E161" s="13"/>
      <c r="F161" s="13"/>
      <c r="G161" s="13"/>
      <c r="H161" s="16"/>
      <c r="I161" s="13"/>
      <c r="J161" s="13"/>
      <c r="K161" s="13"/>
      <c r="L161" s="18"/>
      <c r="M161" s="18"/>
      <c r="N161" s="18"/>
      <c r="O161" s="18"/>
    </row>
    <row r="162" spans="1:17" hidden="1" x14ac:dyDescent="0.25">
      <c r="D162" s="13"/>
      <c r="E162" s="13"/>
      <c r="F162" s="13"/>
      <c r="G162" s="13"/>
      <c r="H162" s="16"/>
      <c r="I162" s="13"/>
      <c r="J162" s="13"/>
      <c r="K162" s="13"/>
      <c r="L162" s="18"/>
      <c r="M162" s="18"/>
      <c r="N162" s="18"/>
      <c r="O162" s="18"/>
    </row>
    <row r="163" spans="1:17" hidden="1" x14ac:dyDescent="0.25">
      <c r="D163" s="13"/>
      <c r="E163" s="13"/>
      <c r="F163" s="13"/>
      <c r="G163" s="13"/>
      <c r="H163" s="16"/>
      <c r="I163" s="13"/>
      <c r="J163" s="13"/>
      <c r="K163" s="13"/>
      <c r="L163" s="18"/>
      <c r="M163" s="18"/>
      <c r="N163" s="18"/>
      <c r="O163" s="18"/>
    </row>
    <row r="164" spans="1:17" hidden="1" x14ac:dyDescent="0.25">
      <c r="D164" s="13"/>
      <c r="E164" s="13"/>
      <c r="F164" s="13"/>
      <c r="G164" s="13"/>
      <c r="H164" s="16"/>
      <c r="I164" s="13"/>
      <c r="J164" s="13"/>
      <c r="K164" s="13"/>
      <c r="L164" s="18"/>
      <c r="M164" s="18"/>
      <c r="N164" s="18"/>
      <c r="O164" s="18"/>
    </row>
    <row r="165" spans="1:17" hidden="1" x14ac:dyDescent="0.25">
      <c r="A165" s="76"/>
      <c r="D165" s="13"/>
      <c r="E165" s="13"/>
      <c r="F165" s="13"/>
      <c r="G165" s="13"/>
      <c r="H165" s="16"/>
      <c r="I165" s="13"/>
      <c r="J165" s="13"/>
      <c r="K165" s="13"/>
      <c r="L165" s="18"/>
      <c r="M165" s="18"/>
      <c r="N165" s="18"/>
      <c r="O165" s="18"/>
      <c r="P165" s="172"/>
      <c r="Q165" s="172"/>
    </row>
    <row r="166" spans="1:17" hidden="1" x14ac:dyDescent="0.25">
      <c r="A166" s="76"/>
      <c r="D166" s="13"/>
      <c r="E166" s="13"/>
      <c r="F166" s="13"/>
      <c r="G166" s="13"/>
      <c r="H166" s="16"/>
      <c r="I166" s="13"/>
      <c r="J166" s="13"/>
      <c r="K166" s="13"/>
      <c r="L166" s="18"/>
      <c r="M166" s="18"/>
      <c r="N166" s="18"/>
      <c r="O166" s="18"/>
      <c r="P166" s="172"/>
      <c r="Q166" s="172"/>
    </row>
    <row r="167" spans="1:17" hidden="1" x14ac:dyDescent="0.25">
      <c r="D167" s="13"/>
      <c r="E167" s="13"/>
      <c r="F167" s="13"/>
      <c r="G167" s="13"/>
      <c r="H167" s="16"/>
      <c r="I167" s="13"/>
      <c r="J167" s="13"/>
      <c r="K167" s="13"/>
      <c r="L167" s="18"/>
      <c r="M167" s="18"/>
      <c r="N167" s="18"/>
      <c r="O167" s="18"/>
    </row>
    <row r="168" spans="1:17" hidden="1" x14ac:dyDescent="0.25">
      <c r="D168" s="13"/>
      <c r="E168" s="13"/>
      <c r="F168" s="13"/>
      <c r="G168" s="13"/>
      <c r="H168" s="16"/>
      <c r="I168" s="13"/>
      <c r="J168" s="13"/>
      <c r="K168" s="13"/>
      <c r="L168" s="18"/>
      <c r="M168" s="18"/>
      <c r="N168" s="18"/>
      <c r="O168" s="18"/>
    </row>
    <row r="169" spans="1:17" hidden="1" x14ac:dyDescent="0.25">
      <c r="D169" s="13"/>
      <c r="E169" s="13"/>
      <c r="F169" s="13"/>
      <c r="G169" s="13"/>
      <c r="H169" s="16"/>
      <c r="I169" s="13"/>
      <c r="J169" s="13"/>
      <c r="K169" s="13"/>
      <c r="L169" s="18"/>
      <c r="M169" s="18"/>
      <c r="N169" s="18"/>
      <c r="O169" s="18"/>
    </row>
    <row r="170" spans="1:17" hidden="1" x14ac:dyDescent="0.25">
      <c r="D170" s="13"/>
      <c r="E170" s="13"/>
      <c r="F170" s="13"/>
      <c r="G170" s="13"/>
      <c r="H170" s="16"/>
      <c r="I170" s="13"/>
      <c r="J170" s="13"/>
      <c r="K170" s="13"/>
      <c r="L170" s="18"/>
      <c r="M170" s="18"/>
      <c r="N170" s="18"/>
      <c r="O170" s="18"/>
    </row>
    <row r="171" spans="1:17" hidden="1" x14ac:dyDescent="0.25">
      <c r="D171" s="13"/>
      <c r="E171" s="13"/>
      <c r="F171" s="13"/>
      <c r="G171" s="13"/>
      <c r="H171" s="16"/>
      <c r="I171" s="13"/>
      <c r="J171" s="13"/>
      <c r="K171" s="13"/>
      <c r="L171" s="18"/>
      <c r="M171" s="18"/>
      <c r="N171" s="18"/>
      <c r="O171" s="18"/>
    </row>
    <row r="172" spans="1:17" hidden="1" x14ac:dyDescent="0.25">
      <c r="D172" s="13"/>
      <c r="E172" s="13"/>
      <c r="F172" s="13"/>
      <c r="G172" s="13"/>
      <c r="H172" s="16"/>
      <c r="I172" s="13"/>
      <c r="J172" s="13"/>
      <c r="K172" s="13"/>
      <c r="L172" s="18"/>
      <c r="M172" s="18"/>
      <c r="N172" s="18"/>
      <c r="O172" s="18"/>
    </row>
    <row r="173" spans="1:17" hidden="1" x14ac:dyDescent="0.25">
      <c r="D173" s="13"/>
      <c r="E173" s="13"/>
      <c r="F173" s="13"/>
      <c r="G173" s="13"/>
      <c r="H173" s="16"/>
      <c r="I173" s="13"/>
      <c r="J173" s="13"/>
      <c r="K173" s="13"/>
      <c r="L173" s="18"/>
      <c r="M173" s="18"/>
      <c r="N173" s="18"/>
      <c r="O173" s="18"/>
    </row>
    <row r="174" spans="1:17" hidden="1" x14ac:dyDescent="0.25">
      <c r="D174" s="13"/>
      <c r="E174" s="13"/>
      <c r="F174" s="13"/>
      <c r="G174" s="13"/>
      <c r="H174" s="16"/>
      <c r="I174" s="13"/>
      <c r="J174" s="13"/>
      <c r="K174" s="13"/>
      <c r="L174" s="18"/>
      <c r="M174" s="18"/>
      <c r="N174" s="18"/>
      <c r="O174" s="18"/>
    </row>
    <row r="175" spans="1:17" hidden="1" x14ac:dyDescent="0.25">
      <c r="D175" s="13"/>
      <c r="E175" s="13"/>
      <c r="F175" s="13"/>
      <c r="G175" s="13"/>
      <c r="H175" s="16"/>
      <c r="I175" s="13"/>
      <c r="J175" s="13"/>
      <c r="K175" s="13"/>
      <c r="L175" s="18"/>
      <c r="M175" s="18"/>
      <c r="N175" s="18"/>
      <c r="O175" s="18"/>
    </row>
    <row r="176" spans="1:17" hidden="1" x14ac:dyDescent="0.25">
      <c r="D176" s="13"/>
      <c r="E176" s="13"/>
      <c r="F176" s="13"/>
      <c r="G176" s="13"/>
      <c r="H176" s="16"/>
      <c r="I176" s="13"/>
      <c r="J176" s="13"/>
      <c r="K176" s="13"/>
      <c r="L176" s="18"/>
      <c r="M176" s="18"/>
      <c r="N176" s="18"/>
      <c r="O176" s="18"/>
    </row>
    <row r="177" spans="4:15" hidden="1" x14ac:dyDescent="0.25">
      <c r="D177" s="13"/>
      <c r="E177" s="13"/>
      <c r="F177" s="13"/>
      <c r="G177" s="13"/>
      <c r="H177" s="16"/>
      <c r="I177" s="13"/>
      <c r="J177" s="13"/>
      <c r="K177" s="13"/>
      <c r="L177" s="18"/>
      <c r="M177" s="18"/>
      <c r="N177" s="18"/>
      <c r="O177" s="18"/>
    </row>
  </sheetData>
  <mergeCells count="85">
    <mergeCell ref="H27:H29"/>
    <mergeCell ref="H46:H47"/>
    <mergeCell ref="H48:H49"/>
    <mergeCell ref="H68:H69"/>
    <mergeCell ref="B2:O2"/>
    <mergeCell ref="E36:F36"/>
    <mergeCell ref="E53:F53"/>
    <mergeCell ref="G46:G47"/>
    <mergeCell ref="G48:G49"/>
    <mergeCell ref="H10:H12"/>
    <mergeCell ref="I5:J5"/>
    <mergeCell ref="I42:J42"/>
    <mergeCell ref="B15:B16"/>
    <mergeCell ref="E15:E16"/>
    <mergeCell ref="H15:H16"/>
    <mergeCell ref="C15:C16"/>
    <mergeCell ref="H23:H25"/>
    <mergeCell ref="E23:E25"/>
    <mergeCell ref="B6:B7"/>
    <mergeCell ref="E6:E7"/>
    <mergeCell ref="H6:H7"/>
    <mergeCell ref="C10:C12"/>
    <mergeCell ref="B10:B12"/>
    <mergeCell ref="E10:E12"/>
    <mergeCell ref="G6:G7"/>
    <mergeCell ref="G10:G12"/>
    <mergeCell ref="C6:C7"/>
    <mergeCell ref="G15:G16"/>
    <mergeCell ref="C23:C25"/>
    <mergeCell ref="B43:B44"/>
    <mergeCell ref="B30:B31"/>
    <mergeCell ref="B27:B29"/>
    <mergeCell ref="G23:G25"/>
    <mergeCell ref="E27:E29"/>
    <mergeCell ref="E30:E31"/>
    <mergeCell ref="E43:E44"/>
    <mergeCell ref="B23:B25"/>
    <mergeCell ref="C33:C34"/>
    <mergeCell ref="B33:B34"/>
    <mergeCell ref="H36:J36"/>
    <mergeCell ref="B48:B49"/>
    <mergeCell ref="B46:B47"/>
    <mergeCell ref="H43:H44"/>
    <mergeCell ref="D27:D29"/>
    <mergeCell ref="C27:C29"/>
    <mergeCell ref="C48:C49"/>
    <mergeCell ref="E48:E49"/>
    <mergeCell ref="E46:E47"/>
    <mergeCell ref="C46:C47"/>
    <mergeCell ref="D46:D47"/>
    <mergeCell ref="C30:C31"/>
    <mergeCell ref="C43:C44"/>
    <mergeCell ref="G27:G29"/>
    <mergeCell ref="D43:D44"/>
    <mergeCell ref="G43:G44"/>
    <mergeCell ref="H53:J53"/>
    <mergeCell ref="H83:J83"/>
    <mergeCell ref="I59:J59"/>
    <mergeCell ref="G65:G67"/>
    <mergeCell ref="B79:B80"/>
    <mergeCell ref="E79:E80"/>
    <mergeCell ref="H79:H80"/>
    <mergeCell ref="H65:H67"/>
    <mergeCell ref="I77:J77"/>
    <mergeCell ref="C65:C67"/>
    <mergeCell ref="B65:B67"/>
    <mergeCell ref="C79:C80"/>
    <mergeCell ref="D65:D67"/>
    <mergeCell ref="C68:C69"/>
    <mergeCell ref="B68:B69"/>
    <mergeCell ref="H71:J71"/>
    <mergeCell ref="K89:L89"/>
    <mergeCell ref="C88:F89"/>
    <mergeCell ref="E83:F83"/>
    <mergeCell ref="H89:J89"/>
    <mergeCell ref="H62:H63"/>
    <mergeCell ref="C62:C63"/>
    <mergeCell ref="G62:G63"/>
    <mergeCell ref="H88:J88"/>
    <mergeCell ref="B77:F77"/>
    <mergeCell ref="G79:G80"/>
    <mergeCell ref="E71:F71"/>
    <mergeCell ref="E65:E67"/>
    <mergeCell ref="B62:B63"/>
    <mergeCell ref="E62:E63"/>
  </mergeCells>
  <pageMargins left="0.7" right="0.7" top="0.75" bottom="0.75" header="0.3" footer="0.3"/>
  <pageSetup scale="55" orientation="landscape" verticalDpi="0" r:id="rId1"/>
  <rowBreaks count="1" manualBreakCount="1">
    <brk id="37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WVQ28"/>
  <sheetViews>
    <sheetView showGridLines="0" workbookViewId="0">
      <selection activeCell="H12" sqref="B2:H12"/>
    </sheetView>
  </sheetViews>
  <sheetFormatPr defaultColWidth="0" defaultRowHeight="12.75" zeroHeight="1" x14ac:dyDescent="0.25"/>
  <cols>
    <col min="1" max="1" width="3.5703125" style="37" customWidth="1"/>
    <col min="2" max="2" width="2.85546875" style="37" customWidth="1"/>
    <col min="3" max="3" width="5.28515625" style="37" customWidth="1"/>
    <col min="4" max="4" width="21.28515625" style="40" customWidth="1"/>
    <col min="5" max="5" width="20.5703125" style="43" customWidth="1"/>
    <col min="6" max="6" width="20.7109375" style="43" customWidth="1"/>
    <col min="7" max="8" width="21.5703125" style="43" customWidth="1"/>
    <col min="9" max="9" width="2.85546875" style="37" customWidth="1"/>
    <col min="10" max="10" width="3.5703125" style="37" customWidth="1"/>
    <col min="11" max="258" width="9.140625" style="37" hidden="1"/>
    <col min="259" max="259" width="0.7109375" style="37" hidden="1"/>
    <col min="260" max="260" width="5.28515625" style="37" hidden="1"/>
    <col min="261" max="261" width="21.28515625" style="37" hidden="1"/>
    <col min="262" max="262" width="15.85546875" style="37" hidden="1"/>
    <col min="263" max="263" width="16.28515625" style="37" hidden="1"/>
    <col min="264" max="264" width="15.140625" style="37" hidden="1"/>
    <col min="265" max="265" width="15.5703125" style="37" hidden="1"/>
    <col min="266" max="514" width="9.140625" style="37" hidden="1"/>
    <col min="515" max="515" width="0.7109375" style="37" hidden="1"/>
    <col min="516" max="516" width="5.28515625" style="37" hidden="1"/>
    <col min="517" max="517" width="21.28515625" style="37" hidden="1"/>
    <col min="518" max="518" width="15.85546875" style="37" hidden="1"/>
    <col min="519" max="519" width="16.28515625" style="37" hidden="1"/>
    <col min="520" max="520" width="15.140625" style="37" hidden="1"/>
    <col min="521" max="521" width="15.5703125" style="37" hidden="1"/>
    <col min="522" max="770" width="9.140625" style="37" hidden="1"/>
    <col min="771" max="771" width="0.7109375" style="37" hidden="1"/>
    <col min="772" max="772" width="5.28515625" style="37" hidden="1"/>
    <col min="773" max="773" width="21.28515625" style="37" hidden="1"/>
    <col min="774" max="774" width="15.85546875" style="37" hidden="1"/>
    <col min="775" max="775" width="16.28515625" style="37" hidden="1"/>
    <col min="776" max="776" width="15.140625" style="37" hidden="1"/>
    <col min="777" max="777" width="15.5703125" style="37" hidden="1"/>
    <col min="778" max="1026" width="9.140625" style="37" hidden="1"/>
    <col min="1027" max="1027" width="0.7109375" style="37" hidden="1"/>
    <col min="1028" max="1028" width="5.28515625" style="37" hidden="1"/>
    <col min="1029" max="1029" width="21.28515625" style="37" hidden="1"/>
    <col min="1030" max="1030" width="15.85546875" style="37" hidden="1"/>
    <col min="1031" max="1031" width="16.28515625" style="37" hidden="1"/>
    <col min="1032" max="1032" width="15.140625" style="37" hidden="1"/>
    <col min="1033" max="1033" width="15.5703125" style="37" hidden="1"/>
    <col min="1034" max="1282" width="9.140625" style="37" hidden="1"/>
    <col min="1283" max="1283" width="0.7109375" style="37" hidden="1"/>
    <col min="1284" max="1284" width="5.28515625" style="37" hidden="1"/>
    <col min="1285" max="1285" width="21.28515625" style="37" hidden="1"/>
    <col min="1286" max="1286" width="15.85546875" style="37" hidden="1"/>
    <col min="1287" max="1287" width="16.28515625" style="37" hidden="1"/>
    <col min="1288" max="1288" width="15.140625" style="37" hidden="1"/>
    <col min="1289" max="1289" width="15.5703125" style="37" hidden="1"/>
    <col min="1290" max="1538" width="9.140625" style="37" hidden="1"/>
    <col min="1539" max="1539" width="0.7109375" style="37" hidden="1"/>
    <col min="1540" max="1540" width="5.28515625" style="37" hidden="1"/>
    <col min="1541" max="1541" width="21.28515625" style="37" hidden="1"/>
    <col min="1542" max="1542" width="15.85546875" style="37" hidden="1"/>
    <col min="1543" max="1543" width="16.28515625" style="37" hidden="1"/>
    <col min="1544" max="1544" width="15.140625" style="37" hidden="1"/>
    <col min="1545" max="1545" width="15.5703125" style="37" hidden="1"/>
    <col min="1546" max="1794" width="9.140625" style="37" hidden="1"/>
    <col min="1795" max="1795" width="0.7109375" style="37" hidden="1"/>
    <col min="1796" max="1796" width="5.28515625" style="37" hidden="1"/>
    <col min="1797" max="1797" width="21.28515625" style="37" hidden="1"/>
    <col min="1798" max="1798" width="15.85546875" style="37" hidden="1"/>
    <col min="1799" max="1799" width="16.28515625" style="37" hidden="1"/>
    <col min="1800" max="1800" width="15.140625" style="37" hidden="1"/>
    <col min="1801" max="1801" width="15.5703125" style="37" hidden="1"/>
    <col min="1802" max="2050" width="9.140625" style="37" hidden="1"/>
    <col min="2051" max="2051" width="0.7109375" style="37" hidden="1"/>
    <col min="2052" max="2052" width="5.28515625" style="37" hidden="1"/>
    <col min="2053" max="2053" width="21.28515625" style="37" hidden="1"/>
    <col min="2054" max="2054" width="15.85546875" style="37" hidden="1"/>
    <col min="2055" max="2055" width="16.28515625" style="37" hidden="1"/>
    <col min="2056" max="2056" width="15.140625" style="37" hidden="1"/>
    <col min="2057" max="2057" width="15.5703125" style="37" hidden="1"/>
    <col min="2058" max="2306" width="9.140625" style="37" hidden="1"/>
    <col min="2307" max="2307" width="0.7109375" style="37" hidden="1"/>
    <col min="2308" max="2308" width="5.28515625" style="37" hidden="1"/>
    <col min="2309" max="2309" width="21.28515625" style="37" hidden="1"/>
    <col min="2310" max="2310" width="15.85546875" style="37" hidden="1"/>
    <col min="2311" max="2311" width="16.28515625" style="37" hidden="1"/>
    <col min="2312" max="2312" width="15.140625" style="37" hidden="1"/>
    <col min="2313" max="2313" width="15.5703125" style="37" hidden="1"/>
    <col min="2314" max="2562" width="9.140625" style="37" hidden="1"/>
    <col min="2563" max="2563" width="0.7109375" style="37" hidden="1"/>
    <col min="2564" max="2564" width="5.28515625" style="37" hidden="1"/>
    <col min="2565" max="2565" width="21.28515625" style="37" hidden="1"/>
    <col min="2566" max="2566" width="15.85546875" style="37" hidden="1"/>
    <col min="2567" max="2567" width="16.28515625" style="37" hidden="1"/>
    <col min="2568" max="2568" width="15.140625" style="37" hidden="1"/>
    <col min="2569" max="2569" width="15.5703125" style="37" hidden="1"/>
    <col min="2570" max="2818" width="9.140625" style="37" hidden="1"/>
    <col min="2819" max="2819" width="0.7109375" style="37" hidden="1"/>
    <col min="2820" max="2820" width="5.28515625" style="37" hidden="1"/>
    <col min="2821" max="2821" width="21.28515625" style="37" hidden="1"/>
    <col min="2822" max="2822" width="15.85546875" style="37" hidden="1"/>
    <col min="2823" max="2823" width="16.28515625" style="37" hidden="1"/>
    <col min="2824" max="2824" width="15.140625" style="37" hidden="1"/>
    <col min="2825" max="2825" width="15.5703125" style="37" hidden="1"/>
    <col min="2826" max="3074" width="9.140625" style="37" hidden="1"/>
    <col min="3075" max="3075" width="0.7109375" style="37" hidden="1"/>
    <col min="3076" max="3076" width="5.28515625" style="37" hidden="1"/>
    <col min="3077" max="3077" width="21.28515625" style="37" hidden="1"/>
    <col min="3078" max="3078" width="15.85546875" style="37" hidden="1"/>
    <col min="3079" max="3079" width="16.28515625" style="37" hidden="1"/>
    <col min="3080" max="3080" width="15.140625" style="37" hidden="1"/>
    <col min="3081" max="3081" width="15.5703125" style="37" hidden="1"/>
    <col min="3082" max="3330" width="9.140625" style="37" hidden="1"/>
    <col min="3331" max="3331" width="0.7109375" style="37" hidden="1"/>
    <col min="3332" max="3332" width="5.28515625" style="37" hidden="1"/>
    <col min="3333" max="3333" width="21.28515625" style="37" hidden="1"/>
    <col min="3334" max="3334" width="15.85546875" style="37" hidden="1"/>
    <col min="3335" max="3335" width="16.28515625" style="37" hidden="1"/>
    <col min="3336" max="3336" width="15.140625" style="37" hidden="1"/>
    <col min="3337" max="3337" width="15.5703125" style="37" hidden="1"/>
    <col min="3338" max="3586" width="9.140625" style="37" hidden="1"/>
    <col min="3587" max="3587" width="0.7109375" style="37" hidden="1"/>
    <col min="3588" max="3588" width="5.28515625" style="37" hidden="1"/>
    <col min="3589" max="3589" width="21.28515625" style="37" hidden="1"/>
    <col min="3590" max="3590" width="15.85546875" style="37" hidden="1"/>
    <col min="3591" max="3591" width="16.28515625" style="37" hidden="1"/>
    <col min="3592" max="3592" width="15.140625" style="37" hidden="1"/>
    <col min="3593" max="3593" width="15.5703125" style="37" hidden="1"/>
    <col min="3594" max="3842" width="9.140625" style="37" hidden="1"/>
    <col min="3843" max="3843" width="0.7109375" style="37" hidden="1"/>
    <col min="3844" max="3844" width="5.28515625" style="37" hidden="1"/>
    <col min="3845" max="3845" width="21.28515625" style="37" hidden="1"/>
    <col min="3846" max="3846" width="15.85546875" style="37" hidden="1"/>
    <col min="3847" max="3847" width="16.28515625" style="37" hidden="1"/>
    <col min="3848" max="3848" width="15.140625" style="37" hidden="1"/>
    <col min="3849" max="3849" width="15.5703125" style="37" hidden="1"/>
    <col min="3850" max="4098" width="9.140625" style="37" hidden="1"/>
    <col min="4099" max="4099" width="0.7109375" style="37" hidden="1"/>
    <col min="4100" max="4100" width="5.28515625" style="37" hidden="1"/>
    <col min="4101" max="4101" width="21.28515625" style="37" hidden="1"/>
    <col min="4102" max="4102" width="15.85546875" style="37" hidden="1"/>
    <col min="4103" max="4103" width="16.28515625" style="37" hidden="1"/>
    <col min="4104" max="4104" width="15.140625" style="37" hidden="1"/>
    <col min="4105" max="4105" width="15.5703125" style="37" hidden="1"/>
    <col min="4106" max="4354" width="9.140625" style="37" hidden="1"/>
    <col min="4355" max="4355" width="0.7109375" style="37" hidden="1"/>
    <col min="4356" max="4356" width="5.28515625" style="37" hidden="1"/>
    <col min="4357" max="4357" width="21.28515625" style="37" hidden="1"/>
    <col min="4358" max="4358" width="15.85546875" style="37" hidden="1"/>
    <col min="4359" max="4359" width="16.28515625" style="37" hidden="1"/>
    <col min="4360" max="4360" width="15.140625" style="37" hidden="1"/>
    <col min="4361" max="4361" width="15.5703125" style="37" hidden="1"/>
    <col min="4362" max="4610" width="9.140625" style="37" hidden="1"/>
    <col min="4611" max="4611" width="0.7109375" style="37" hidden="1"/>
    <col min="4612" max="4612" width="5.28515625" style="37" hidden="1"/>
    <col min="4613" max="4613" width="21.28515625" style="37" hidden="1"/>
    <col min="4614" max="4614" width="15.85546875" style="37" hidden="1"/>
    <col min="4615" max="4615" width="16.28515625" style="37" hidden="1"/>
    <col min="4616" max="4616" width="15.140625" style="37" hidden="1"/>
    <col min="4617" max="4617" width="15.5703125" style="37" hidden="1"/>
    <col min="4618" max="4866" width="9.140625" style="37" hidden="1"/>
    <col min="4867" max="4867" width="0.7109375" style="37" hidden="1"/>
    <col min="4868" max="4868" width="5.28515625" style="37" hidden="1"/>
    <col min="4869" max="4869" width="21.28515625" style="37" hidden="1"/>
    <col min="4870" max="4870" width="15.85546875" style="37" hidden="1"/>
    <col min="4871" max="4871" width="16.28515625" style="37" hidden="1"/>
    <col min="4872" max="4872" width="15.140625" style="37" hidden="1"/>
    <col min="4873" max="4873" width="15.5703125" style="37" hidden="1"/>
    <col min="4874" max="5122" width="9.140625" style="37" hidden="1"/>
    <col min="5123" max="5123" width="0.7109375" style="37" hidden="1"/>
    <col min="5124" max="5124" width="5.28515625" style="37" hidden="1"/>
    <col min="5125" max="5125" width="21.28515625" style="37" hidden="1"/>
    <col min="5126" max="5126" width="15.85546875" style="37" hidden="1"/>
    <col min="5127" max="5127" width="16.28515625" style="37" hidden="1"/>
    <col min="5128" max="5128" width="15.140625" style="37" hidden="1"/>
    <col min="5129" max="5129" width="15.5703125" style="37" hidden="1"/>
    <col min="5130" max="5378" width="9.140625" style="37" hidden="1"/>
    <col min="5379" max="5379" width="0.7109375" style="37" hidden="1"/>
    <col min="5380" max="5380" width="5.28515625" style="37" hidden="1"/>
    <col min="5381" max="5381" width="21.28515625" style="37" hidden="1"/>
    <col min="5382" max="5382" width="15.85546875" style="37" hidden="1"/>
    <col min="5383" max="5383" width="16.28515625" style="37" hidden="1"/>
    <col min="5384" max="5384" width="15.140625" style="37" hidden="1"/>
    <col min="5385" max="5385" width="15.5703125" style="37" hidden="1"/>
    <col min="5386" max="5634" width="9.140625" style="37" hidden="1"/>
    <col min="5635" max="5635" width="0.7109375" style="37" hidden="1"/>
    <col min="5636" max="5636" width="5.28515625" style="37" hidden="1"/>
    <col min="5637" max="5637" width="21.28515625" style="37" hidden="1"/>
    <col min="5638" max="5638" width="15.85546875" style="37" hidden="1"/>
    <col min="5639" max="5639" width="16.28515625" style="37" hidden="1"/>
    <col min="5640" max="5640" width="15.140625" style="37" hidden="1"/>
    <col min="5641" max="5641" width="15.5703125" style="37" hidden="1"/>
    <col min="5642" max="5890" width="9.140625" style="37" hidden="1"/>
    <col min="5891" max="5891" width="0.7109375" style="37" hidden="1"/>
    <col min="5892" max="5892" width="5.28515625" style="37" hidden="1"/>
    <col min="5893" max="5893" width="21.28515625" style="37" hidden="1"/>
    <col min="5894" max="5894" width="15.85546875" style="37" hidden="1"/>
    <col min="5895" max="5895" width="16.28515625" style="37" hidden="1"/>
    <col min="5896" max="5896" width="15.140625" style="37" hidden="1"/>
    <col min="5897" max="5897" width="15.5703125" style="37" hidden="1"/>
    <col min="5898" max="6146" width="9.140625" style="37" hidden="1"/>
    <col min="6147" max="6147" width="0.7109375" style="37" hidden="1"/>
    <col min="6148" max="6148" width="5.28515625" style="37" hidden="1"/>
    <col min="6149" max="6149" width="21.28515625" style="37" hidden="1"/>
    <col min="6150" max="6150" width="15.85546875" style="37" hidden="1"/>
    <col min="6151" max="6151" width="16.28515625" style="37" hidden="1"/>
    <col min="6152" max="6152" width="15.140625" style="37" hidden="1"/>
    <col min="6153" max="6153" width="15.5703125" style="37" hidden="1"/>
    <col min="6154" max="6402" width="9.140625" style="37" hidden="1"/>
    <col min="6403" max="6403" width="0.7109375" style="37" hidden="1"/>
    <col min="6404" max="6404" width="5.28515625" style="37" hidden="1"/>
    <col min="6405" max="6405" width="21.28515625" style="37" hidden="1"/>
    <col min="6406" max="6406" width="15.85546875" style="37" hidden="1"/>
    <col min="6407" max="6407" width="16.28515625" style="37" hidden="1"/>
    <col min="6408" max="6408" width="15.140625" style="37" hidden="1"/>
    <col min="6409" max="6409" width="15.5703125" style="37" hidden="1"/>
    <col min="6410" max="6658" width="9.140625" style="37" hidden="1"/>
    <col min="6659" max="6659" width="0.7109375" style="37" hidden="1"/>
    <col min="6660" max="6660" width="5.28515625" style="37" hidden="1"/>
    <col min="6661" max="6661" width="21.28515625" style="37" hidden="1"/>
    <col min="6662" max="6662" width="15.85546875" style="37" hidden="1"/>
    <col min="6663" max="6663" width="16.28515625" style="37" hidden="1"/>
    <col min="6664" max="6664" width="15.140625" style="37" hidden="1"/>
    <col min="6665" max="6665" width="15.5703125" style="37" hidden="1"/>
    <col min="6666" max="6914" width="9.140625" style="37" hidden="1"/>
    <col min="6915" max="6915" width="0.7109375" style="37" hidden="1"/>
    <col min="6916" max="6916" width="5.28515625" style="37" hidden="1"/>
    <col min="6917" max="6917" width="21.28515625" style="37" hidden="1"/>
    <col min="6918" max="6918" width="15.85546875" style="37" hidden="1"/>
    <col min="6919" max="6919" width="16.28515625" style="37" hidden="1"/>
    <col min="6920" max="6920" width="15.140625" style="37" hidden="1"/>
    <col min="6921" max="6921" width="15.5703125" style="37" hidden="1"/>
    <col min="6922" max="7170" width="9.140625" style="37" hidden="1"/>
    <col min="7171" max="7171" width="0.7109375" style="37" hidden="1"/>
    <col min="7172" max="7172" width="5.28515625" style="37" hidden="1"/>
    <col min="7173" max="7173" width="21.28515625" style="37" hidden="1"/>
    <col min="7174" max="7174" width="15.85546875" style="37" hidden="1"/>
    <col min="7175" max="7175" width="16.28515625" style="37" hidden="1"/>
    <col min="7176" max="7176" width="15.140625" style="37" hidden="1"/>
    <col min="7177" max="7177" width="15.5703125" style="37" hidden="1"/>
    <col min="7178" max="7426" width="9.140625" style="37" hidden="1"/>
    <col min="7427" max="7427" width="0.7109375" style="37" hidden="1"/>
    <col min="7428" max="7428" width="5.28515625" style="37" hidden="1"/>
    <col min="7429" max="7429" width="21.28515625" style="37" hidden="1"/>
    <col min="7430" max="7430" width="15.85546875" style="37" hidden="1"/>
    <col min="7431" max="7431" width="16.28515625" style="37" hidden="1"/>
    <col min="7432" max="7432" width="15.140625" style="37" hidden="1"/>
    <col min="7433" max="7433" width="15.5703125" style="37" hidden="1"/>
    <col min="7434" max="7682" width="9.140625" style="37" hidden="1"/>
    <col min="7683" max="7683" width="0.7109375" style="37" hidden="1"/>
    <col min="7684" max="7684" width="5.28515625" style="37" hidden="1"/>
    <col min="7685" max="7685" width="21.28515625" style="37" hidden="1"/>
    <col min="7686" max="7686" width="15.85546875" style="37" hidden="1"/>
    <col min="7687" max="7687" width="16.28515625" style="37" hidden="1"/>
    <col min="7688" max="7688" width="15.140625" style="37" hidden="1"/>
    <col min="7689" max="7689" width="15.5703125" style="37" hidden="1"/>
    <col min="7690" max="7938" width="9.140625" style="37" hidden="1"/>
    <col min="7939" max="7939" width="0.7109375" style="37" hidden="1"/>
    <col min="7940" max="7940" width="5.28515625" style="37" hidden="1"/>
    <col min="7941" max="7941" width="21.28515625" style="37" hidden="1"/>
    <col min="7942" max="7942" width="15.85546875" style="37" hidden="1"/>
    <col min="7943" max="7943" width="16.28515625" style="37" hidden="1"/>
    <col min="7944" max="7944" width="15.140625" style="37" hidden="1"/>
    <col min="7945" max="7945" width="15.5703125" style="37" hidden="1"/>
    <col min="7946" max="8194" width="9.140625" style="37" hidden="1"/>
    <col min="8195" max="8195" width="0.7109375" style="37" hidden="1"/>
    <col min="8196" max="8196" width="5.28515625" style="37" hidden="1"/>
    <col min="8197" max="8197" width="21.28515625" style="37" hidden="1"/>
    <col min="8198" max="8198" width="15.85546875" style="37" hidden="1"/>
    <col min="8199" max="8199" width="16.28515625" style="37" hidden="1"/>
    <col min="8200" max="8200" width="15.140625" style="37" hidden="1"/>
    <col min="8201" max="8201" width="15.5703125" style="37" hidden="1"/>
    <col min="8202" max="8450" width="9.140625" style="37" hidden="1"/>
    <col min="8451" max="8451" width="0.7109375" style="37" hidden="1"/>
    <col min="8452" max="8452" width="5.28515625" style="37" hidden="1"/>
    <col min="8453" max="8453" width="21.28515625" style="37" hidden="1"/>
    <col min="8454" max="8454" width="15.85546875" style="37" hidden="1"/>
    <col min="8455" max="8455" width="16.28515625" style="37" hidden="1"/>
    <col min="8456" max="8456" width="15.140625" style="37" hidden="1"/>
    <col min="8457" max="8457" width="15.5703125" style="37" hidden="1"/>
    <col min="8458" max="8706" width="9.140625" style="37" hidden="1"/>
    <col min="8707" max="8707" width="0.7109375" style="37" hidden="1"/>
    <col min="8708" max="8708" width="5.28515625" style="37" hidden="1"/>
    <col min="8709" max="8709" width="21.28515625" style="37" hidden="1"/>
    <col min="8710" max="8710" width="15.85546875" style="37" hidden="1"/>
    <col min="8711" max="8711" width="16.28515625" style="37" hidden="1"/>
    <col min="8712" max="8712" width="15.140625" style="37" hidden="1"/>
    <col min="8713" max="8713" width="15.5703125" style="37" hidden="1"/>
    <col min="8714" max="8962" width="9.140625" style="37" hidden="1"/>
    <col min="8963" max="8963" width="0.7109375" style="37" hidden="1"/>
    <col min="8964" max="8964" width="5.28515625" style="37" hidden="1"/>
    <col min="8965" max="8965" width="21.28515625" style="37" hidden="1"/>
    <col min="8966" max="8966" width="15.85546875" style="37" hidden="1"/>
    <col min="8967" max="8967" width="16.28515625" style="37" hidden="1"/>
    <col min="8968" max="8968" width="15.140625" style="37" hidden="1"/>
    <col min="8969" max="8969" width="15.5703125" style="37" hidden="1"/>
    <col min="8970" max="9218" width="9.140625" style="37" hidden="1"/>
    <col min="9219" max="9219" width="0.7109375" style="37" hidden="1"/>
    <col min="9220" max="9220" width="5.28515625" style="37" hidden="1"/>
    <col min="9221" max="9221" width="21.28515625" style="37" hidden="1"/>
    <col min="9222" max="9222" width="15.85546875" style="37" hidden="1"/>
    <col min="9223" max="9223" width="16.28515625" style="37" hidden="1"/>
    <col min="9224" max="9224" width="15.140625" style="37" hidden="1"/>
    <col min="9225" max="9225" width="15.5703125" style="37" hidden="1"/>
    <col min="9226" max="9474" width="9.140625" style="37" hidden="1"/>
    <col min="9475" max="9475" width="0.7109375" style="37" hidden="1"/>
    <col min="9476" max="9476" width="5.28515625" style="37" hidden="1"/>
    <col min="9477" max="9477" width="21.28515625" style="37" hidden="1"/>
    <col min="9478" max="9478" width="15.85546875" style="37" hidden="1"/>
    <col min="9479" max="9479" width="16.28515625" style="37" hidden="1"/>
    <col min="9480" max="9480" width="15.140625" style="37" hidden="1"/>
    <col min="9481" max="9481" width="15.5703125" style="37" hidden="1"/>
    <col min="9482" max="9730" width="9.140625" style="37" hidden="1"/>
    <col min="9731" max="9731" width="0.7109375" style="37" hidden="1"/>
    <col min="9732" max="9732" width="5.28515625" style="37" hidden="1"/>
    <col min="9733" max="9733" width="21.28515625" style="37" hidden="1"/>
    <col min="9734" max="9734" width="15.85546875" style="37" hidden="1"/>
    <col min="9735" max="9735" width="16.28515625" style="37" hidden="1"/>
    <col min="9736" max="9736" width="15.140625" style="37" hidden="1"/>
    <col min="9737" max="9737" width="15.5703125" style="37" hidden="1"/>
    <col min="9738" max="9986" width="9.140625" style="37" hidden="1"/>
    <col min="9987" max="9987" width="0.7109375" style="37" hidden="1"/>
    <col min="9988" max="9988" width="5.28515625" style="37" hidden="1"/>
    <col min="9989" max="9989" width="21.28515625" style="37" hidden="1"/>
    <col min="9990" max="9990" width="15.85546875" style="37" hidden="1"/>
    <col min="9991" max="9991" width="16.28515625" style="37" hidden="1"/>
    <col min="9992" max="9992" width="15.140625" style="37" hidden="1"/>
    <col min="9993" max="9993" width="15.5703125" style="37" hidden="1"/>
    <col min="9994" max="10242" width="9.140625" style="37" hidden="1"/>
    <col min="10243" max="10243" width="0.7109375" style="37" hidden="1"/>
    <col min="10244" max="10244" width="5.28515625" style="37" hidden="1"/>
    <col min="10245" max="10245" width="21.28515625" style="37" hidden="1"/>
    <col min="10246" max="10246" width="15.85546875" style="37" hidden="1"/>
    <col min="10247" max="10247" width="16.28515625" style="37" hidden="1"/>
    <col min="10248" max="10248" width="15.140625" style="37" hidden="1"/>
    <col min="10249" max="10249" width="15.5703125" style="37" hidden="1"/>
    <col min="10250" max="10498" width="9.140625" style="37" hidden="1"/>
    <col min="10499" max="10499" width="0.7109375" style="37" hidden="1"/>
    <col min="10500" max="10500" width="5.28515625" style="37" hidden="1"/>
    <col min="10501" max="10501" width="21.28515625" style="37" hidden="1"/>
    <col min="10502" max="10502" width="15.85546875" style="37" hidden="1"/>
    <col min="10503" max="10503" width="16.28515625" style="37" hidden="1"/>
    <col min="10504" max="10504" width="15.140625" style="37" hidden="1"/>
    <col min="10505" max="10505" width="15.5703125" style="37" hidden="1"/>
    <col min="10506" max="10754" width="9.140625" style="37" hidden="1"/>
    <col min="10755" max="10755" width="0.7109375" style="37" hidden="1"/>
    <col min="10756" max="10756" width="5.28515625" style="37" hidden="1"/>
    <col min="10757" max="10757" width="21.28515625" style="37" hidden="1"/>
    <col min="10758" max="10758" width="15.85546875" style="37" hidden="1"/>
    <col min="10759" max="10759" width="16.28515625" style="37" hidden="1"/>
    <col min="10760" max="10760" width="15.140625" style="37" hidden="1"/>
    <col min="10761" max="10761" width="15.5703125" style="37" hidden="1"/>
    <col min="10762" max="11010" width="9.140625" style="37" hidden="1"/>
    <col min="11011" max="11011" width="0.7109375" style="37" hidden="1"/>
    <col min="11012" max="11012" width="5.28515625" style="37" hidden="1"/>
    <col min="11013" max="11013" width="21.28515625" style="37" hidden="1"/>
    <col min="11014" max="11014" width="15.85546875" style="37" hidden="1"/>
    <col min="11015" max="11015" width="16.28515625" style="37" hidden="1"/>
    <col min="11016" max="11016" width="15.140625" style="37" hidden="1"/>
    <col min="11017" max="11017" width="15.5703125" style="37" hidden="1"/>
    <col min="11018" max="11266" width="9.140625" style="37" hidden="1"/>
    <col min="11267" max="11267" width="0.7109375" style="37" hidden="1"/>
    <col min="11268" max="11268" width="5.28515625" style="37" hidden="1"/>
    <col min="11269" max="11269" width="21.28515625" style="37" hidden="1"/>
    <col min="11270" max="11270" width="15.85546875" style="37" hidden="1"/>
    <col min="11271" max="11271" width="16.28515625" style="37" hidden="1"/>
    <col min="11272" max="11272" width="15.140625" style="37" hidden="1"/>
    <col min="11273" max="11273" width="15.5703125" style="37" hidden="1"/>
    <col min="11274" max="11522" width="9.140625" style="37" hidden="1"/>
    <col min="11523" max="11523" width="0.7109375" style="37" hidden="1"/>
    <col min="11524" max="11524" width="5.28515625" style="37" hidden="1"/>
    <col min="11525" max="11525" width="21.28515625" style="37" hidden="1"/>
    <col min="11526" max="11526" width="15.85546875" style="37" hidden="1"/>
    <col min="11527" max="11527" width="16.28515625" style="37" hidden="1"/>
    <col min="11528" max="11528" width="15.140625" style="37" hidden="1"/>
    <col min="11529" max="11529" width="15.5703125" style="37" hidden="1"/>
    <col min="11530" max="11778" width="9.140625" style="37" hidden="1"/>
    <col min="11779" max="11779" width="0.7109375" style="37" hidden="1"/>
    <col min="11780" max="11780" width="5.28515625" style="37" hidden="1"/>
    <col min="11781" max="11781" width="21.28515625" style="37" hidden="1"/>
    <col min="11782" max="11782" width="15.85546875" style="37" hidden="1"/>
    <col min="11783" max="11783" width="16.28515625" style="37" hidden="1"/>
    <col min="11784" max="11784" width="15.140625" style="37" hidden="1"/>
    <col min="11785" max="11785" width="15.5703125" style="37" hidden="1"/>
    <col min="11786" max="12034" width="9.140625" style="37" hidden="1"/>
    <col min="12035" max="12035" width="0.7109375" style="37" hidden="1"/>
    <col min="12036" max="12036" width="5.28515625" style="37" hidden="1"/>
    <col min="12037" max="12037" width="21.28515625" style="37" hidden="1"/>
    <col min="12038" max="12038" width="15.85546875" style="37" hidden="1"/>
    <col min="12039" max="12039" width="16.28515625" style="37" hidden="1"/>
    <col min="12040" max="12040" width="15.140625" style="37" hidden="1"/>
    <col min="12041" max="12041" width="15.5703125" style="37" hidden="1"/>
    <col min="12042" max="12290" width="9.140625" style="37" hidden="1"/>
    <col min="12291" max="12291" width="0.7109375" style="37" hidden="1"/>
    <col min="12292" max="12292" width="5.28515625" style="37" hidden="1"/>
    <col min="12293" max="12293" width="21.28515625" style="37" hidden="1"/>
    <col min="12294" max="12294" width="15.85546875" style="37" hidden="1"/>
    <col min="12295" max="12295" width="16.28515625" style="37" hidden="1"/>
    <col min="12296" max="12296" width="15.140625" style="37" hidden="1"/>
    <col min="12297" max="12297" width="15.5703125" style="37" hidden="1"/>
    <col min="12298" max="12546" width="9.140625" style="37" hidden="1"/>
    <col min="12547" max="12547" width="0.7109375" style="37" hidden="1"/>
    <col min="12548" max="12548" width="5.28515625" style="37" hidden="1"/>
    <col min="12549" max="12549" width="21.28515625" style="37" hidden="1"/>
    <col min="12550" max="12550" width="15.85546875" style="37" hidden="1"/>
    <col min="12551" max="12551" width="16.28515625" style="37" hidden="1"/>
    <col min="12552" max="12552" width="15.140625" style="37" hidden="1"/>
    <col min="12553" max="12553" width="15.5703125" style="37" hidden="1"/>
    <col min="12554" max="12802" width="9.140625" style="37" hidden="1"/>
    <col min="12803" max="12803" width="0.7109375" style="37" hidden="1"/>
    <col min="12804" max="12804" width="5.28515625" style="37" hidden="1"/>
    <col min="12805" max="12805" width="21.28515625" style="37" hidden="1"/>
    <col min="12806" max="12806" width="15.85546875" style="37" hidden="1"/>
    <col min="12807" max="12807" width="16.28515625" style="37" hidden="1"/>
    <col min="12808" max="12808" width="15.140625" style="37" hidden="1"/>
    <col min="12809" max="12809" width="15.5703125" style="37" hidden="1"/>
    <col min="12810" max="13058" width="9.140625" style="37" hidden="1"/>
    <col min="13059" max="13059" width="0.7109375" style="37" hidden="1"/>
    <col min="13060" max="13060" width="5.28515625" style="37" hidden="1"/>
    <col min="13061" max="13061" width="21.28515625" style="37" hidden="1"/>
    <col min="13062" max="13062" width="15.85546875" style="37" hidden="1"/>
    <col min="13063" max="13063" width="16.28515625" style="37" hidden="1"/>
    <col min="13064" max="13064" width="15.140625" style="37" hidden="1"/>
    <col min="13065" max="13065" width="15.5703125" style="37" hidden="1"/>
    <col min="13066" max="13314" width="9.140625" style="37" hidden="1"/>
    <col min="13315" max="13315" width="0.7109375" style="37" hidden="1"/>
    <col min="13316" max="13316" width="5.28515625" style="37" hidden="1"/>
    <col min="13317" max="13317" width="21.28515625" style="37" hidden="1"/>
    <col min="13318" max="13318" width="15.85546875" style="37" hidden="1"/>
    <col min="13319" max="13319" width="16.28515625" style="37" hidden="1"/>
    <col min="13320" max="13320" width="15.140625" style="37" hidden="1"/>
    <col min="13321" max="13321" width="15.5703125" style="37" hidden="1"/>
    <col min="13322" max="13570" width="9.140625" style="37" hidden="1"/>
    <col min="13571" max="13571" width="0.7109375" style="37" hidden="1"/>
    <col min="13572" max="13572" width="5.28515625" style="37" hidden="1"/>
    <col min="13573" max="13573" width="21.28515625" style="37" hidden="1"/>
    <col min="13574" max="13574" width="15.85546875" style="37" hidden="1"/>
    <col min="13575" max="13575" width="16.28515625" style="37" hidden="1"/>
    <col min="13576" max="13576" width="15.140625" style="37" hidden="1"/>
    <col min="13577" max="13577" width="15.5703125" style="37" hidden="1"/>
    <col min="13578" max="13826" width="9.140625" style="37" hidden="1"/>
    <col min="13827" max="13827" width="0.7109375" style="37" hidden="1"/>
    <col min="13828" max="13828" width="5.28515625" style="37" hidden="1"/>
    <col min="13829" max="13829" width="21.28515625" style="37" hidden="1"/>
    <col min="13830" max="13830" width="15.85546875" style="37" hidden="1"/>
    <col min="13831" max="13831" width="16.28515625" style="37" hidden="1"/>
    <col min="13832" max="13832" width="15.140625" style="37" hidden="1"/>
    <col min="13833" max="13833" width="15.5703125" style="37" hidden="1"/>
    <col min="13834" max="14082" width="9.140625" style="37" hidden="1"/>
    <col min="14083" max="14083" width="0.7109375" style="37" hidden="1"/>
    <col min="14084" max="14084" width="5.28515625" style="37" hidden="1"/>
    <col min="14085" max="14085" width="21.28515625" style="37" hidden="1"/>
    <col min="14086" max="14086" width="15.85546875" style="37" hidden="1"/>
    <col min="14087" max="14087" width="16.28515625" style="37" hidden="1"/>
    <col min="14088" max="14088" width="15.140625" style="37" hidden="1"/>
    <col min="14089" max="14089" width="15.5703125" style="37" hidden="1"/>
    <col min="14090" max="14338" width="9.140625" style="37" hidden="1"/>
    <col min="14339" max="14339" width="0.7109375" style="37" hidden="1"/>
    <col min="14340" max="14340" width="5.28515625" style="37" hidden="1"/>
    <col min="14341" max="14341" width="21.28515625" style="37" hidden="1"/>
    <col min="14342" max="14342" width="15.85546875" style="37" hidden="1"/>
    <col min="14343" max="14343" width="16.28515625" style="37" hidden="1"/>
    <col min="14344" max="14344" width="15.140625" style="37" hidden="1"/>
    <col min="14345" max="14345" width="15.5703125" style="37" hidden="1"/>
    <col min="14346" max="14594" width="9.140625" style="37" hidden="1"/>
    <col min="14595" max="14595" width="0.7109375" style="37" hidden="1"/>
    <col min="14596" max="14596" width="5.28515625" style="37" hidden="1"/>
    <col min="14597" max="14597" width="21.28515625" style="37" hidden="1"/>
    <col min="14598" max="14598" width="15.85546875" style="37" hidden="1"/>
    <col min="14599" max="14599" width="16.28515625" style="37" hidden="1"/>
    <col min="14600" max="14600" width="15.140625" style="37" hidden="1"/>
    <col min="14601" max="14601" width="15.5703125" style="37" hidden="1"/>
    <col min="14602" max="14850" width="9.140625" style="37" hidden="1"/>
    <col min="14851" max="14851" width="0.7109375" style="37" hidden="1"/>
    <col min="14852" max="14852" width="5.28515625" style="37" hidden="1"/>
    <col min="14853" max="14853" width="21.28515625" style="37" hidden="1"/>
    <col min="14854" max="14854" width="15.85546875" style="37" hidden="1"/>
    <col min="14855" max="14855" width="16.28515625" style="37" hidden="1"/>
    <col min="14856" max="14856" width="15.140625" style="37" hidden="1"/>
    <col min="14857" max="14857" width="15.5703125" style="37" hidden="1"/>
    <col min="14858" max="15106" width="9.140625" style="37" hidden="1"/>
    <col min="15107" max="15107" width="0.7109375" style="37" hidden="1"/>
    <col min="15108" max="15108" width="5.28515625" style="37" hidden="1"/>
    <col min="15109" max="15109" width="21.28515625" style="37" hidden="1"/>
    <col min="15110" max="15110" width="15.85546875" style="37" hidden="1"/>
    <col min="15111" max="15111" width="16.28515625" style="37" hidden="1"/>
    <col min="15112" max="15112" width="15.140625" style="37" hidden="1"/>
    <col min="15113" max="15113" width="15.5703125" style="37" hidden="1"/>
    <col min="15114" max="15362" width="9.140625" style="37" hidden="1"/>
    <col min="15363" max="15363" width="0.7109375" style="37" hidden="1"/>
    <col min="15364" max="15364" width="5.28515625" style="37" hidden="1"/>
    <col min="15365" max="15365" width="21.28515625" style="37" hidden="1"/>
    <col min="15366" max="15366" width="15.85546875" style="37" hidden="1"/>
    <col min="15367" max="15367" width="16.28515625" style="37" hidden="1"/>
    <col min="15368" max="15368" width="15.140625" style="37" hidden="1"/>
    <col min="15369" max="15369" width="15.5703125" style="37" hidden="1"/>
    <col min="15370" max="15618" width="9.140625" style="37" hidden="1"/>
    <col min="15619" max="15619" width="0.7109375" style="37" hidden="1"/>
    <col min="15620" max="15620" width="5.28515625" style="37" hidden="1"/>
    <col min="15621" max="15621" width="21.28515625" style="37" hidden="1"/>
    <col min="15622" max="15622" width="15.85546875" style="37" hidden="1"/>
    <col min="15623" max="15623" width="16.28515625" style="37" hidden="1"/>
    <col min="15624" max="15624" width="15.140625" style="37" hidden="1"/>
    <col min="15625" max="15625" width="15.5703125" style="37" hidden="1"/>
    <col min="15626" max="15874" width="9.140625" style="37" hidden="1"/>
    <col min="15875" max="15875" width="0.7109375" style="37" hidden="1"/>
    <col min="15876" max="15876" width="5.28515625" style="37" hidden="1"/>
    <col min="15877" max="15877" width="21.28515625" style="37" hidden="1"/>
    <col min="15878" max="15878" width="15.85546875" style="37" hidden="1"/>
    <col min="15879" max="15879" width="16.28515625" style="37" hidden="1"/>
    <col min="15880" max="15880" width="15.140625" style="37" hidden="1"/>
    <col min="15881" max="15881" width="15.5703125" style="37" hidden="1"/>
    <col min="15882" max="16130" width="9.140625" style="37" hidden="1"/>
    <col min="16131" max="16131" width="0.7109375" style="37" hidden="1"/>
    <col min="16132" max="16132" width="5.28515625" style="37" hidden="1"/>
    <col min="16133" max="16133" width="21.28515625" style="37" hidden="1"/>
    <col min="16134" max="16134" width="15.85546875" style="37" hidden="1"/>
    <col min="16135" max="16135" width="16.28515625" style="37" hidden="1"/>
    <col min="16136" max="16136" width="15.140625" style="37" hidden="1"/>
    <col min="16137" max="16137" width="15.5703125" style="37" hidden="1"/>
    <col min="16138" max="16384" width="9.140625" style="37" hidden="1"/>
  </cols>
  <sheetData>
    <row r="1" spans="2:9" ht="18.75" customHeight="1" thickBot="1" x14ac:dyDescent="0.3">
      <c r="C1" s="61"/>
      <c r="D1" s="62"/>
      <c r="E1" s="63"/>
      <c r="F1" s="63"/>
      <c r="G1" s="63"/>
      <c r="H1" s="63"/>
    </row>
    <row r="2" spans="2:9" ht="15" customHeight="1" thickBot="1" x14ac:dyDescent="0.3">
      <c r="B2" s="97"/>
      <c r="C2" s="93"/>
      <c r="D2" s="94"/>
      <c r="E2" s="95"/>
      <c r="F2" s="95"/>
      <c r="G2" s="95"/>
      <c r="H2" s="95"/>
      <c r="I2" s="96"/>
    </row>
    <row r="3" spans="2:9" ht="30" customHeight="1" thickBot="1" x14ac:dyDescent="0.3">
      <c r="B3" s="98"/>
      <c r="C3" s="324" t="s">
        <v>1095</v>
      </c>
      <c r="D3" s="325"/>
      <c r="E3" s="325"/>
      <c r="F3" s="325"/>
      <c r="G3" s="325"/>
      <c r="H3" s="326"/>
      <c r="I3" s="100"/>
    </row>
    <row r="4" spans="2:9" ht="36.75" customHeight="1" thickBot="1" x14ac:dyDescent="0.3">
      <c r="B4" s="98"/>
      <c r="C4" s="91" t="s">
        <v>417</v>
      </c>
      <c r="D4" s="91" t="s">
        <v>681</v>
      </c>
      <c r="E4" s="92" t="s">
        <v>425</v>
      </c>
      <c r="F4" s="92" t="s">
        <v>3</v>
      </c>
      <c r="G4" s="92" t="s">
        <v>573</v>
      </c>
      <c r="H4" s="92" t="s">
        <v>426</v>
      </c>
      <c r="I4" s="100"/>
    </row>
    <row r="5" spans="2:9" ht="15" customHeight="1" x14ac:dyDescent="0.25">
      <c r="B5" s="98"/>
      <c r="C5" s="329" t="s">
        <v>743</v>
      </c>
      <c r="D5" s="330"/>
      <c r="E5" s="331" t="s">
        <v>904</v>
      </c>
      <c r="F5" s="332"/>
      <c r="G5" s="332"/>
      <c r="H5" s="333"/>
      <c r="I5" s="100"/>
    </row>
    <row r="6" spans="2:9" ht="42" customHeight="1" x14ac:dyDescent="0.25">
      <c r="B6" s="98"/>
      <c r="C6" s="105">
        <v>1</v>
      </c>
      <c r="D6" s="90" t="s">
        <v>26</v>
      </c>
      <c r="E6" s="44">
        <v>477085681.79758894</v>
      </c>
      <c r="F6" s="44">
        <v>529145405.13496232</v>
      </c>
      <c r="G6" s="44">
        <v>436202549.1646952</v>
      </c>
      <c r="H6" s="45">
        <f>SUM(E6:G6)</f>
        <v>1442433636.0972464</v>
      </c>
      <c r="I6" s="100"/>
    </row>
    <row r="7" spans="2:9" ht="42" customHeight="1" x14ac:dyDescent="0.25">
      <c r="B7" s="98"/>
      <c r="C7" s="105">
        <v>2</v>
      </c>
      <c r="D7" s="67" t="s">
        <v>901</v>
      </c>
      <c r="E7" s="44">
        <v>6173225490.9124737</v>
      </c>
      <c r="F7" s="44">
        <v>3629051741.0385318</v>
      </c>
      <c r="G7" s="44">
        <v>2213280904.270371</v>
      </c>
      <c r="H7" s="45">
        <f>SUM(E7:G7)</f>
        <v>12015558136.221376</v>
      </c>
      <c r="I7" s="100"/>
    </row>
    <row r="8" spans="2:9" ht="42" customHeight="1" x14ac:dyDescent="0.25">
      <c r="B8" s="98"/>
      <c r="C8" s="105">
        <v>3</v>
      </c>
      <c r="D8" s="67" t="s">
        <v>902</v>
      </c>
      <c r="E8" s="44">
        <v>1713272384.4579096</v>
      </c>
      <c r="F8" s="44">
        <v>905508637.35832846</v>
      </c>
      <c r="G8" s="44">
        <v>500589173.26014757</v>
      </c>
      <c r="H8" s="45">
        <f>SUM(E8:G8)</f>
        <v>3119370195.0763855</v>
      </c>
      <c r="I8" s="100"/>
    </row>
    <row r="9" spans="2:9" ht="42" customHeight="1" x14ac:dyDescent="0.25">
      <c r="B9" s="98"/>
      <c r="C9" s="105">
        <v>4</v>
      </c>
      <c r="D9" s="67" t="s">
        <v>903</v>
      </c>
      <c r="E9" s="44">
        <v>5493147290.4520702</v>
      </c>
      <c r="F9" s="44">
        <v>8790394094.028038</v>
      </c>
      <c r="G9" s="44">
        <v>6156748336.7719793</v>
      </c>
      <c r="H9" s="45">
        <f>SUM(E9:G9)</f>
        <v>20440289721.252087</v>
      </c>
      <c r="I9" s="100"/>
    </row>
    <row r="10" spans="2:9" ht="13.5" thickBot="1" x14ac:dyDescent="0.3">
      <c r="B10" s="98"/>
      <c r="C10" s="106"/>
      <c r="D10" s="39"/>
      <c r="E10" s="42"/>
      <c r="F10" s="42"/>
      <c r="G10" s="42"/>
      <c r="H10" s="107"/>
      <c r="I10" s="100"/>
    </row>
    <row r="11" spans="2:9" ht="33" customHeight="1" thickBot="1" x14ac:dyDescent="0.3">
      <c r="B11" s="98"/>
      <c r="C11" s="327" t="s">
        <v>4</v>
      </c>
      <c r="D11" s="328"/>
      <c r="E11" s="46">
        <f>SUM(E6:E9)</f>
        <v>13856730847.620043</v>
      </c>
      <c r="F11" s="46">
        <f>SUM(F6:F10)</f>
        <v>13854099877.55986</v>
      </c>
      <c r="G11" s="46">
        <f>SUM(G6:G10)</f>
        <v>9306820963.4671936</v>
      </c>
      <c r="H11" s="46">
        <f>SUM(H6:H9)</f>
        <v>37017651688.647095</v>
      </c>
      <c r="I11" s="100"/>
    </row>
    <row r="12" spans="2:9" ht="15" customHeight="1" thickBot="1" x14ac:dyDescent="0.3">
      <c r="B12" s="99"/>
      <c r="C12" s="102"/>
      <c r="D12" s="103"/>
      <c r="E12" s="104"/>
      <c r="F12" s="104"/>
      <c r="G12" s="104"/>
      <c r="H12" s="104"/>
      <c r="I12" s="101"/>
    </row>
    <row r="13" spans="2:9" ht="18.75" customHeight="1" x14ac:dyDescent="0.25">
      <c r="C13" s="64"/>
      <c r="D13" s="65"/>
      <c r="E13" s="66"/>
      <c r="F13" s="66"/>
      <c r="G13" s="66"/>
      <c r="H13" s="66"/>
    </row>
    <row r="14" spans="2:9" hidden="1" x14ac:dyDescent="0.25">
      <c r="C14" s="38"/>
      <c r="D14" s="39"/>
      <c r="E14" s="42"/>
      <c r="F14" s="42"/>
      <c r="G14" s="42"/>
      <c r="H14" s="42"/>
    </row>
    <row r="15" spans="2:9" hidden="1" x14ac:dyDescent="0.25">
      <c r="C15" s="38"/>
      <c r="D15" s="39"/>
      <c r="E15" s="42"/>
      <c r="F15" s="42"/>
      <c r="G15" s="42"/>
      <c r="H15" s="42"/>
    </row>
    <row r="16" spans="2:9" ht="12" hidden="1" customHeight="1" x14ac:dyDescent="0.25">
      <c r="C16" s="38"/>
      <c r="D16" s="39"/>
      <c r="E16" s="42"/>
      <c r="F16" s="42"/>
      <c r="G16" s="42"/>
      <c r="H16" s="42"/>
    </row>
    <row r="28" spans="4:4" ht="18.75" hidden="1" x14ac:dyDescent="0.25">
      <c r="D28" s="41"/>
    </row>
  </sheetData>
  <mergeCells count="4">
    <mergeCell ref="C3:H3"/>
    <mergeCell ref="C11:D11"/>
    <mergeCell ref="C5:D5"/>
    <mergeCell ref="E5:H5"/>
  </mergeCells>
  <dataValidations count="1">
    <dataValidation type="custom" allowBlank="1" showInputMessage="1" showErrorMessage="1" sqref="C6:H11">
      <formula1>" "</formula1>
    </dataValidation>
  </dataValidations>
  <printOptions horizontalCentered="1"/>
  <pageMargins left="9.8425196850393706E-2" right="9.8425196850393706E-2" top="9.8425196850393706E-2" bottom="9.8425196850393706E-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sqref="A1:XFD1048576"/>
    </sheetView>
  </sheetViews>
  <sheetFormatPr defaultRowHeight="18.75" x14ac:dyDescent="0.3"/>
  <cols>
    <col min="1" max="1" width="6.5703125" style="336" customWidth="1"/>
    <col min="2" max="2" width="7.5703125" style="336" customWidth="1"/>
    <col min="3" max="3" width="24.85546875" style="336" customWidth="1"/>
    <col min="4" max="4" width="15.7109375" style="336" customWidth="1"/>
    <col min="5" max="5" width="15" style="336" customWidth="1"/>
    <col min="6" max="6" width="14.28515625" style="336" customWidth="1"/>
    <col min="7" max="7" width="17.28515625" style="336" customWidth="1"/>
    <col min="8" max="8" width="15.28515625" style="336" customWidth="1"/>
    <col min="9" max="9" width="14.28515625" style="336" customWidth="1"/>
    <col min="10" max="10" width="17" style="336" customWidth="1"/>
    <col min="11" max="11" width="22" style="336" customWidth="1"/>
    <col min="12" max="12" width="17.5703125" style="336" customWidth="1"/>
    <col min="13" max="13" width="15.7109375" style="336" customWidth="1"/>
    <col min="14" max="14" width="17.42578125" style="336" customWidth="1"/>
    <col min="15" max="16" width="16.140625" style="336" customWidth="1"/>
    <col min="17" max="16384" width="9.140625" style="336"/>
  </cols>
  <sheetData>
    <row r="1" spans="1:17" x14ac:dyDescent="0.3">
      <c r="A1" s="334" t="s">
        <v>1115</v>
      </c>
      <c r="B1" s="335"/>
      <c r="C1" s="335"/>
      <c r="D1" s="335"/>
      <c r="E1" s="335"/>
      <c r="F1" s="335"/>
      <c r="G1" s="335"/>
      <c r="H1" s="335"/>
      <c r="I1" s="335"/>
      <c r="J1" s="335"/>
      <c r="K1" s="357"/>
    </row>
    <row r="2" spans="1:17" x14ac:dyDescent="0.3">
      <c r="A2" s="337" t="s">
        <v>1096</v>
      </c>
      <c r="B2" s="335"/>
      <c r="C2" s="335"/>
      <c r="D2" s="335"/>
      <c r="E2" s="335"/>
      <c r="F2" s="335"/>
      <c r="G2" s="335"/>
      <c r="H2" s="335"/>
      <c r="I2" s="335"/>
      <c r="J2" s="335"/>
      <c r="K2" s="357"/>
    </row>
    <row r="3" spans="1:17" ht="81" customHeight="1" x14ac:dyDescent="0.3">
      <c r="A3" s="334" t="s">
        <v>1097</v>
      </c>
      <c r="B3" s="338" t="s">
        <v>417</v>
      </c>
      <c r="C3" s="338" t="s">
        <v>681</v>
      </c>
      <c r="D3" s="338" t="s">
        <v>1114</v>
      </c>
      <c r="E3" s="338" t="s">
        <v>1113</v>
      </c>
      <c r="F3" s="338" t="s">
        <v>1112</v>
      </c>
      <c r="G3" s="338" t="s">
        <v>425</v>
      </c>
      <c r="H3" s="338" t="s">
        <v>3</v>
      </c>
      <c r="I3" s="338" t="s">
        <v>573</v>
      </c>
      <c r="J3" s="338" t="s">
        <v>426</v>
      </c>
      <c r="K3" s="359" t="s">
        <v>1116</v>
      </c>
      <c r="L3" s="339"/>
      <c r="M3" s="340"/>
      <c r="N3" s="341"/>
      <c r="O3" s="353"/>
      <c r="P3" s="354"/>
      <c r="Q3" s="355"/>
    </row>
    <row r="4" spans="1:17" ht="36" x14ac:dyDescent="0.3">
      <c r="A4" s="334"/>
      <c r="B4" s="342">
        <v>1</v>
      </c>
      <c r="C4" s="343" t="s">
        <v>1098</v>
      </c>
      <c r="D4" s="342">
        <v>120</v>
      </c>
      <c r="E4" s="342">
        <v>71</v>
      </c>
      <c r="F4" s="342">
        <f>D4-E4</f>
        <v>49</v>
      </c>
      <c r="G4" s="344">
        <v>549.30999999999995</v>
      </c>
      <c r="H4" s="350">
        <v>879.04</v>
      </c>
      <c r="I4" s="344">
        <v>615.66999999999996</v>
      </c>
      <c r="J4" s="344">
        <f>SUM(G4:I4)</f>
        <v>2044.02</v>
      </c>
      <c r="K4" s="358">
        <f>E4/D4%</f>
        <v>59.166666666666671</v>
      </c>
      <c r="L4" s="339"/>
      <c r="M4" s="340"/>
      <c r="N4" s="341"/>
      <c r="O4" s="353"/>
      <c r="P4" s="354"/>
      <c r="Q4" s="355"/>
    </row>
    <row r="5" spans="1:17" x14ac:dyDescent="0.3">
      <c r="A5" s="334"/>
      <c r="B5" s="342">
        <v>2</v>
      </c>
      <c r="C5" s="343" t="s">
        <v>26</v>
      </c>
      <c r="D5" s="342">
        <v>44</v>
      </c>
      <c r="E5" s="342">
        <v>30</v>
      </c>
      <c r="F5" s="342">
        <f t="shared" ref="F5:F8" si="0">D5-E5</f>
        <v>14</v>
      </c>
      <c r="G5" s="344">
        <v>47.71</v>
      </c>
      <c r="H5" s="344">
        <v>52.91</v>
      </c>
      <c r="I5" s="344">
        <v>43.62</v>
      </c>
      <c r="J5" s="344">
        <f>SUM(G5:I5)</f>
        <v>144.24</v>
      </c>
      <c r="K5" s="358">
        <f t="shared" ref="K5:K7" si="1">E5/D5%</f>
        <v>68.181818181818187</v>
      </c>
      <c r="L5" s="340"/>
      <c r="M5" s="340"/>
      <c r="N5" s="341"/>
      <c r="O5" s="353"/>
      <c r="P5" s="354"/>
      <c r="Q5" s="355"/>
    </row>
    <row r="6" spans="1:17" x14ac:dyDescent="0.3">
      <c r="A6" s="334"/>
      <c r="B6" s="342">
        <v>3</v>
      </c>
      <c r="C6" s="345" t="s">
        <v>1099</v>
      </c>
      <c r="D6" s="342">
        <v>81</v>
      </c>
      <c r="E6" s="342">
        <v>39</v>
      </c>
      <c r="F6" s="342">
        <f t="shared" si="0"/>
        <v>42</v>
      </c>
      <c r="G6" s="344">
        <v>617.32000000000005</v>
      </c>
      <c r="H6" s="344">
        <v>362.91</v>
      </c>
      <c r="I6" s="344">
        <v>221.33</v>
      </c>
      <c r="J6" s="344">
        <f>SUM(G6:I6)</f>
        <v>1201.56</v>
      </c>
      <c r="K6" s="358">
        <f t="shared" si="1"/>
        <v>48.148148148148145</v>
      </c>
      <c r="L6" s="339"/>
      <c r="M6" s="340"/>
      <c r="N6" s="341"/>
      <c r="O6" s="353"/>
      <c r="P6" s="354"/>
      <c r="Q6" s="355"/>
    </row>
    <row r="7" spans="1:17" ht="36" x14ac:dyDescent="0.3">
      <c r="A7" s="334"/>
      <c r="B7" s="342">
        <v>4</v>
      </c>
      <c r="C7" s="345" t="s">
        <v>1100</v>
      </c>
      <c r="D7" s="342">
        <v>34</v>
      </c>
      <c r="E7" s="342">
        <v>13</v>
      </c>
      <c r="F7" s="342">
        <f t="shared" si="0"/>
        <v>21</v>
      </c>
      <c r="G7" s="344">
        <v>171.33</v>
      </c>
      <c r="H7" s="344">
        <v>90.55</v>
      </c>
      <c r="I7" s="344">
        <v>50.06</v>
      </c>
      <c r="J7" s="344">
        <f>SUM(G7:I7)</f>
        <v>311.94</v>
      </c>
      <c r="K7" s="358">
        <f t="shared" si="1"/>
        <v>38.235294117647058</v>
      </c>
      <c r="L7" s="340"/>
      <c r="M7" s="339"/>
      <c r="O7" s="355"/>
      <c r="P7" s="355"/>
      <c r="Q7" s="355"/>
    </row>
    <row r="8" spans="1:17" x14ac:dyDescent="0.3">
      <c r="A8" s="334"/>
      <c r="B8" s="338"/>
      <c r="C8" s="346" t="s">
        <v>4</v>
      </c>
      <c r="D8" s="338">
        <f t="shared" ref="D8:J8" si="2">SUM(D4:D7)</f>
        <v>279</v>
      </c>
      <c r="E8" s="338">
        <f t="shared" si="2"/>
        <v>153</v>
      </c>
      <c r="F8" s="338">
        <f t="shared" si="2"/>
        <v>126</v>
      </c>
      <c r="G8" s="347">
        <f t="shared" si="2"/>
        <v>1385.67</v>
      </c>
      <c r="H8" s="347">
        <f t="shared" si="2"/>
        <v>1385.4099999999999</v>
      </c>
      <c r="I8" s="347">
        <f t="shared" si="2"/>
        <v>930.68000000000006</v>
      </c>
      <c r="J8" s="347">
        <f t="shared" si="2"/>
        <v>3701.76</v>
      </c>
      <c r="K8" s="358">
        <f>E8/D8%</f>
        <v>54.838709677419352</v>
      </c>
      <c r="L8" s="348"/>
      <c r="M8" s="348"/>
      <c r="O8" s="355"/>
      <c r="P8" s="355"/>
      <c r="Q8" s="355"/>
    </row>
    <row r="9" spans="1:17" x14ac:dyDescent="0.3">
      <c r="A9" s="349"/>
      <c r="B9" s="349"/>
      <c r="C9" s="349"/>
      <c r="D9" s="349"/>
      <c r="E9" s="349"/>
      <c r="F9" s="349"/>
      <c r="G9" s="349"/>
      <c r="H9" s="349"/>
      <c r="I9" s="349"/>
      <c r="J9" s="349"/>
    </row>
    <row r="10" spans="1:17" x14ac:dyDescent="0.3">
      <c r="A10" s="351"/>
      <c r="B10" s="351"/>
      <c r="C10" s="351"/>
      <c r="D10" s="351"/>
      <c r="E10" s="351"/>
      <c r="F10" s="351"/>
      <c r="G10" s="351"/>
      <c r="H10" s="351"/>
      <c r="I10" s="351"/>
      <c r="J10" s="351"/>
    </row>
    <row r="11" spans="1:17" x14ac:dyDescent="0.3">
      <c r="B11" s="352"/>
      <c r="C11" s="352"/>
      <c r="D11" s="352"/>
      <c r="E11" s="352"/>
      <c r="F11" s="352"/>
      <c r="G11" s="352"/>
      <c r="H11" s="352"/>
    </row>
    <row r="12" spans="1:17" x14ac:dyDescent="0.3">
      <c r="B12" s="352"/>
      <c r="C12" s="352"/>
      <c r="D12" s="352"/>
      <c r="E12" s="352"/>
      <c r="F12" s="352"/>
      <c r="G12" s="352"/>
      <c r="H12" s="352"/>
    </row>
    <row r="13" spans="1:17" x14ac:dyDescent="0.3">
      <c r="B13" s="352"/>
      <c r="C13" s="352"/>
      <c r="D13" s="352"/>
      <c r="E13" s="352"/>
      <c r="F13" s="352"/>
      <c r="G13" s="352"/>
      <c r="H13" s="352"/>
    </row>
  </sheetData>
  <mergeCells count="3">
    <mergeCell ref="A1:J1"/>
    <mergeCell ref="A2:J2"/>
    <mergeCell ref="A3:A8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3"/>
  <sheetViews>
    <sheetView tabSelected="1" workbookViewId="0">
      <selection activeCell="G8" sqref="B3:G8"/>
    </sheetView>
  </sheetViews>
  <sheetFormatPr defaultRowHeight="18.75" x14ac:dyDescent="0.3"/>
  <cols>
    <col min="1" max="1" width="9.140625" style="336"/>
    <col min="2" max="2" width="7.5703125" style="336" customWidth="1"/>
    <col min="3" max="3" width="24.85546875" style="336" customWidth="1"/>
    <col min="4" max="4" width="15.7109375" style="336" customWidth="1"/>
    <col min="5" max="5" width="15" style="336" customWidth="1"/>
    <col min="6" max="6" width="14.28515625" style="336" customWidth="1"/>
    <col min="7" max="7" width="22" style="336" customWidth="1"/>
    <col min="8" max="8" width="17.5703125" style="336" customWidth="1"/>
    <col min="9" max="9" width="15.7109375" style="336" customWidth="1"/>
    <col min="10" max="10" width="17.42578125" style="336" customWidth="1"/>
    <col min="11" max="12" width="16.140625" style="336" customWidth="1"/>
    <col min="13" max="16384" width="9.140625" style="336"/>
  </cols>
  <sheetData>
    <row r="1" spans="2:13" x14ac:dyDescent="0.3">
      <c r="B1" s="356"/>
      <c r="C1" s="356"/>
      <c r="D1" s="356"/>
      <c r="E1" s="356"/>
      <c r="F1" s="356"/>
      <c r="G1" s="355"/>
    </row>
    <row r="2" spans="2:13" x14ac:dyDescent="0.3">
      <c r="B2" s="356"/>
      <c r="C2" s="356"/>
      <c r="D2" s="356"/>
      <c r="E2" s="356"/>
      <c r="F2" s="356"/>
      <c r="G2" s="355"/>
    </row>
    <row r="3" spans="2:13" ht="81" customHeight="1" x14ac:dyDescent="0.3">
      <c r="B3" s="338" t="s">
        <v>417</v>
      </c>
      <c r="C3" s="338" t="s">
        <v>681</v>
      </c>
      <c r="D3" s="338" t="s">
        <v>1114</v>
      </c>
      <c r="E3" s="338" t="s">
        <v>1113</v>
      </c>
      <c r="F3" s="338" t="s">
        <v>1112</v>
      </c>
      <c r="G3" s="359" t="s">
        <v>1117</v>
      </c>
      <c r="H3" s="339"/>
      <c r="I3" s="340"/>
      <c r="J3" s="341"/>
      <c r="K3" s="353"/>
      <c r="L3" s="354"/>
      <c r="M3" s="355"/>
    </row>
    <row r="4" spans="2:13" ht="36" x14ac:dyDescent="0.3">
      <c r="B4" s="342">
        <v>1</v>
      </c>
      <c r="C4" s="343" t="s">
        <v>1098</v>
      </c>
      <c r="D4" s="342">
        <v>120</v>
      </c>
      <c r="E4" s="342">
        <v>71</v>
      </c>
      <c r="F4" s="342">
        <f>D4-E4</f>
        <v>49</v>
      </c>
      <c r="G4" s="358">
        <f>E4/D4%</f>
        <v>59.166666666666671</v>
      </c>
      <c r="H4" s="339"/>
      <c r="I4" s="340"/>
      <c r="J4" s="341"/>
      <c r="K4" s="353"/>
      <c r="L4" s="354"/>
      <c r="M4" s="355"/>
    </row>
    <row r="5" spans="2:13" ht="21.75" customHeight="1" x14ac:dyDescent="0.3">
      <c r="B5" s="342">
        <v>2</v>
      </c>
      <c r="C5" s="343" t="s">
        <v>26</v>
      </c>
      <c r="D5" s="342">
        <v>44</v>
      </c>
      <c r="E5" s="342">
        <v>30</v>
      </c>
      <c r="F5" s="342">
        <f t="shared" ref="F5:F7" si="0">D5-E5</f>
        <v>14</v>
      </c>
      <c r="G5" s="358">
        <f>E5/D5%</f>
        <v>68.181818181818187</v>
      </c>
      <c r="H5" s="340"/>
      <c r="I5" s="340"/>
      <c r="J5" s="341"/>
      <c r="K5" s="353"/>
      <c r="L5" s="354"/>
      <c r="M5" s="355"/>
    </row>
    <row r="6" spans="2:13" ht="24.75" customHeight="1" x14ac:dyDescent="0.3">
      <c r="B6" s="342">
        <v>3</v>
      </c>
      <c r="C6" s="345" t="s">
        <v>1099</v>
      </c>
      <c r="D6" s="342">
        <v>81</v>
      </c>
      <c r="E6" s="342">
        <v>39</v>
      </c>
      <c r="F6" s="342">
        <f t="shared" si="0"/>
        <v>42</v>
      </c>
      <c r="G6" s="358">
        <f>E6/D6%</f>
        <v>48.148148148148145</v>
      </c>
      <c r="H6" s="339"/>
      <c r="I6" s="340"/>
      <c r="J6" s="341"/>
      <c r="K6" s="353"/>
      <c r="L6" s="354"/>
      <c r="M6" s="355"/>
    </row>
    <row r="7" spans="2:13" ht="36" x14ac:dyDescent="0.3">
      <c r="B7" s="342">
        <v>4</v>
      </c>
      <c r="C7" s="345" t="s">
        <v>1100</v>
      </c>
      <c r="D7" s="342">
        <v>34</v>
      </c>
      <c r="E7" s="342">
        <v>13</v>
      </c>
      <c r="F7" s="342">
        <f t="shared" si="0"/>
        <v>21</v>
      </c>
      <c r="G7" s="358">
        <f>E7/D7%</f>
        <v>38.235294117647058</v>
      </c>
      <c r="H7" s="340"/>
      <c r="I7" s="339"/>
      <c r="K7" s="355"/>
      <c r="L7" s="355"/>
      <c r="M7" s="355"/>
    </row>
    <row r="8" spans="2:13" x14ac:dyDescent="0.3">
      <c r="B8" s="338"/>
      <c r="C8" s="346" t="s">
        <v>4</v>
      </c>
      <c r="D8" s="338">
        <f t="shared" ref="D8:F8" si="1">SUM(D4:D7)</f>
        <v>279</v>
      </c>
      <c r="E8" s="338">
        <f t="shared" si="1"/>
        <v>153</v>
      </c>
      <c r="F8" s="338">
        <f t="shared" si="1"/>
        <v>126</v>
      </c>
      <c r="G8" s="358">
        <f>E8/D8%</f>
        <v>54.838709677419352</v>
      </c>
      <c r="H8" s="348"/>
      <c r="I8" s="348"/>
      <c r="K8" s="355"/>
      <c r="L8" s="355"/>
      <c r="M8" s="355"/>
    </row>
    <row r="9" spans="2:13" x14ac:dyDescent="0.3">
      <c r="B9" s="349"/>
      <c r="C9" s="349"/>
      <c r="D9" s="349"/>
      <c r="E9" s="349"/>
      <c r="F9" s="349"/>
    </row>
    <row r="10" spans="2:13" x14ac:dyDescent="0.3">
      <c r="B10" s="351"/>
      <c r="C10" s="351"/>
      <c r="D10" s="351"/>
      <c r="E10" s="351"/>
      <c r="F10" s="351"/>
    </row>
    <row r="11" spans="2:13" x14ac:dyDescent="0.3">
      <c r="B11" s="352"/>
      <c r="C11" s="352"/>
      <c r="D11" s="352"/>
      <c r="E11" s="352"/>
      <c r="F11" s="352"/>
    </row>
    <row r="12" spans="2:13" x14ac:dyDescent="0.3">
      <c r="B12" s="352"/>
      <c r="C12" s="352"/>
      <c r="D12" s="352"/>
      <c r="E12" s="352"/>
      <c r="F12" s="352"/>
    </row>
    <row r="13" spans="2:13" x14ac:dyDescent="0.3">
      <c r="B13" s="352"/>
      <c r="C13" s="352"/>
      <c r="D13" s="352"/>
      <c r="E13" s="352"/>
      <c r="F13" s="352"/>
    </row>
  </sheetData>
  <mergeCells count="2">
    <mergeCell ref="B1:F1"/>
    <mergeCell ref="B2:F2"/>
  </mergeCells>
  <printOptions horizontalCentered="1"/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Mod.</vt:lpstr>
      <vt:lpstr>Cane.</vt:lpstr>
      <vt:lpstr>Co-gen.</vt:lpstr>
      <vt:lpstr>Ethanol.</vt:lpstr>
      <vt:lpstr>Summary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Khanna</dc:creator>
  <cp:lastModifiedBy>HP</cp:lastModifiedBy>
  <cp:lastPrinted>2024-02-08T15:45:54Z</cp:lastPrinted>
  <dcterms:created xsi:type="dcterms:W3CDTF">2021-09-13T10:07:55Z</dcterms:created>
  <dcterms:modified xsi:type="dcterms:W3CDTF">2024-02-08T16:17:12Z</dcterms:modified>
</cp:coreProperties>
</file>